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5" i="1"/>
  <c r="B11"/>
  <c r="E6"/>
  <c r="E11"/>
  <c r="E13"/>
  <c r="E15"/>
  <c r="E5"/>
  <c r="D10"/>
  <c r="E10" s="1"/>
  <c r="D9"/>
  <c r="E9" s="1"/>
  <c r="D8"/>
  <c r="E8" s="1"/>
  <c r="D14"/>
  <c r="B14" s="1"/>
  <c r="E14" s="1"/>
  <c r="B12"/>
  <c r="B7"/>
  <c r="B16" l="1"/>
  <c r="B17" s="1"/>
  <c r="B18" s="1"/>
  <c r="D7"/>
  <c r="D12"/>
  <c r="E12" s="1"/>
  <c r="D16" l="1"/>
  <c r="E7"/>
  <c r="D17" l="1"/>
  <c r="D18" s="1"/>
</calcChain>
</file>

<file path=xl/sharedStrings.xml><?xml version="1.0" encoding="utf-8"?>
<sst xmlns="http://schemas.openxmlformats.org/spreadsheetml/2006/main" count="32" uniqueCount="28">
  <si>
    <t>Расход по уборке территории</t>
  </si>
  <si>
    <t>ежемесячно</t>
  </si>
  <si>
    <t>КГМ</t>
  </si>
  <si>
    <t>Сверхплановый объём в выходные дни</t>
  </si>
  <si>
    <t>Замена канализационных труб,труб ХГВС и арматуры и радиаторов</t>
  </si>
  <si>
    <t>июнь</t>
  </si>
  <si>
    <t>июль</t>
  </si>
  <si>
    <t>сентябрь</t>
  </si>
  <si>
    <t>Гидравлические испытания</t>
  </si>
  <si>
    <t>август</t>
  </si>
  <si>
    <t>Пуск-напуск ЦО</t>
  </si>
  <si>
    <t>Очистка кровли от снега и наледи</t>
  </si>
  <si>
    <t>1,4квартал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</si>
  <si>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</si>
  <si>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</si>
  <si>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</si>
  <si>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</si>
  <si>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</si>
  <si>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М.Горького 76</t>
  </si>
  <si>
    <t>Общестроительные работы</t>
  </si>
  <si>
    <t>Электромонтажные работы</t>
  </si>
  <si>
    <t>Разница м/у планом и фактом</t>
  </si>
  <si>
    <t>Примечание</t>
  </si>
  <si>
    <t>фактический расход меньше планового</t>
  </si>
  <si>
    <t>Стоимость работ(руб) факт</t>
  </si>
  <si>
    <t>Стоимость работ(руб) план</t>
  </si>
  <si>
    <t>Сроки осуществления плановых работ</t>
  </si>
  <si>
    <t>Отчет о выполнении годового плана мероприятий за 2013год.                                                                                                                                   Постановление Правительства РФ от 23 сентября № 731(раздел 11 пункт 6)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</si>
</sst>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&#1079;&#1072;&#1090;&#1088;&#1072;&#1090;&#1099;%202013&#1075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/>
      <sheetData sheetId="1"/>
      <sheetData sheetId="2">
        <row r="19">
          <cell r="B19">
            <v>24143.583967842889</v>
          </cell>
        </row>
        <row r="95">
          <cell r="L95">
            <v>3303.087810788556</v>
          </cell>
          <cell r="O95">
            <v>770.57354908268303</v>
          </cell>
          <cell r="AT95">
            <v>1210.1620945602835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sqref="A1:F3"/>
    </sheetView>
  </sheetViews>
  <sheetFormatPr defaultRowHeight="15"/>
  <cols>
    <col min="1" max="1" width="28.42578125" customWidth="1"/>
    <col min="2" max="2" width="20.28515625" customWidth="1"/>
    <col min="3" max="3" width="26" customWidth="1"/>
    <col min="4" max="4" width="18.7109375" customWidth="1"/>
    <col min="5" max="5" width="20.7109375" customWidth="1"/>
    <col min="6" max="6" width="29.5703125" customWidth="1"/>
  </cols>
  <sheetData>
    <row r="1" spans="1:6" ht="15.75" customHeight="1">
      <c r="A1" s="1" t="s">
        <v>27</v>
      </c>
      <c r="B1" s="1"/>
      <c r="C1" s="1"/>
      <c r="D1" s="1"/>
      <c r="E1" s="1"/>
      <c r="F1" s="1"/>
    </row>
    <row r="2" spans="1:6" ht="15.75" customHeight="1">
      <c r="A2" s="1"/>
      <c r="B2" s="1"/>
      <c r="C2" s="1"/>
      <c r="D2" s="1"/>
      <c r="E2" s="1"/>
      <c r="F2" s="1"/>
    </row>
    <row r="3" spans="1:6" ht="36" customHeight="1">
      <c r="A3" s="14"/>
      <c r="B3" s="14"/>
      <c r="C3" s="14"/>
      <c r="D3" s="14"/>
      <c r="E3" s="14"/>
      <c r="F3" s="14"/>
    </row>
    <row r="4" spans="1:6" ht="31.5">
      <c r="A4" s="4" t="s">
        <v>18</v>
      </c>
      <c r="B4" s="4" t="s">
        <v>24</v>
      </c>
      <c r="C4" s="4" t="s">
        <v>26</v>
      </c>
      <c r="D4" s="4" t="s">
        <v>25</v>
      </c>
      <c r="E4" s="4" t="s">
        <v>21</v>
      </c>
      <c r="F4" s="4" t="s">
        <v>22</v>
      </c>
    </row>
    <row r="5" spans="1:6" ht="35.25" customHeight="1">
      <c r="A5" s="2" t="s">
        <v>0</v>
      </c>
      <c r="B5" s="13">
        <f>D5</f>
        <v>92146.92</v>
      </c>
      <c r="C5" s="13" t="s">
        <v>1</v>
      </c>
      <c r="D5" s="5">
        <v>92146.92</v>
      </c>
      <c r="E5" s="5">
        <f>B5-D5</f>
        <v>0</v>
      </c>
      <c r="F5" s="5"/>
    </row>
    <row r="6" spans="1:6" ht="35.25" customHeight="1">
      <c r="A6" s="2" t="s">
        <v>2</v>
      </c>
      <c r="B6" s="13">
        <v>12741.36</v>
      </c>
      <c r="C6" s="13" t="s">
        <v>1</v>
      </c>
      <c r="D6" s="5">
        <v>12741.36</v>
      </c>
      <c r="E6" s="5">
        <f t="shared" ref="E6:E15" si="0">B6-D6</f>
        <v>0</v>
      </c>
      <c r="F6" s="6"/>
    </row>
    <row r="7" spans="1:6" ht="35.25" customHeight="1">
      <c r="A7" s="3" t="s">
        <v>3</v>
      </c>
      <c r="B7" s="13">
        <f>[1]год2013!$L$95+[1]год2013!$O$95</f>
        <v>4073.6613598712393</v>
      </c>
      <c r="C7" s="13"/>
      <c r="D7" s="5">
        <f>B7</f>
        <v>4073.6613598712393</v>
      </c>
      <c r="E7" s="5">
        <f t="shared" si="0"/>
        <v>0</v>
      </c>
      <c r="F7" s="6"/>
    </row>
    <row r="8" spans="1:6" ht="35.25" customHeight="1">
      <c r="A8" s="2" t="s">
        <v>4</v>
      </c>
      <c r="B8" s="13">
        <v>27625.42</v>
      </c>
      <c r="C8" s="13" t="s">
        <v>5</v>
      </c>
      <c r="D8" s="5">
        <f>B8</f>
        <v>27625.42</v>
      </c>
      <c r="E8" s="5">
        <f t="shared" si="0"/>
        <v>0</v>
      </c>
      <c r="F8" s="6"/>
    </row>
    <row r="9" spans="1:6" ht="35.25" customHeight="1">
      <c r="A9" s="2" t="s">
        <v>19</v>
      </c>
      <c r="B9" s="13">
        <v>21616.99</v>
      </c>
      <c r="C9" s="13" t="s">
        <v>6</v>
      </c>
      <c r="D9" s="5">
        <f>B9</f>
        <v>21616.99</v>
      </c>
      <c r="E9" s="5">
        <f t="shared" si="0"/>
        <v>0</v>
      </c>
      <c r="F9" s="6"/>
    </row>
    <row r="10" spans="1:6" ht="35.25" customHeight="1">
      <c r="A10" s="2" t="s">
        <v>20</v>
      </c>
      <c r="B10" s="13">
        <v>14617.43</v>
      </c>
      <c r="C10" s="13" t="s">
        <v>7</v>
      </c>
      <c r="D10" s="5">
        <f>B10</f>
        <v>14617.43</v>
      </c>
      <c r="E10" s="5">
        <f t="shared" si="0"/>
        <v>0</v>
      </c>
      <c r="F10" s="6"/>
    </row>
    <row r="11" spans="1:6" ht="35.25" customHeight="1">
      <c r="A11" s="2" t="s">
        <v>8</v>
      </c>
      <c r="B11" s="13">
        <f>D11</f>
        <v>22855.56</v>
      </c>
      <c r="C11" s="13" t="s">
        <v>9</v>
      </c>
      <c r="D11" s="5">
        <v>22855.56</v>
      </c>
      <c r="E11" s="5">
        <f t="shared" si="0"/>
        <v>0</v>
      </c>
      <c r="F11" s="6"/>
    </row>
    <row r="12" spans="1:6" ht="35.25" customHeight="1">
      <c r="A12" s="2" t="s">
        <v>10</v>
      </c>
      <c r="B12" s="13">
        <f>[1]год2013!$AT$95</f>
        <v>1210.1620945602835</v>
      </c>
      <c r="C12" s="13" t="s">
        <v>7</v>
      </c>
      <c r="D12" s="5">
        <f>B12</f>
        <v>1210.1620945602835</v>
      </c>
      <c r="E12" s="5">
        <f t="shared" si="0"/>
        <v>0</v>
      </c>
      <c r="F12" s="6"/>
    </row>
    <row r="13" spans="1:6" ht="35.25" customHeight="1">
      <c r="A13" s="2" t="s">
        <v>11</v>
      </c>
      <c r="B13" s="13">
        <v>27439.759999999998</v>
      </c>
      <c r="C13" s="13" t="s">
        <v>12</v>
      </c>
      <c r="D13" s="5">
        <v>27439.8</v>
      </c>
      <c r="E13" s="5">
        <f t="shared" si="0"/>
        <v>-4.0000000000873115E-2</v>
      </c>
      <c r="F13" s="6"/>
    </row>
    <row r="14" spans="1:6" ht="35.25" customHeight="1">
      <c r="A14" s="2" t="s">
        <v>13</v>
      </c>
      <c r="B14" s="13">
        <f>D14</f>
        <v>74452.799999999988</v>
      </c>
      <c r="C14" s="13" t="s">
        <v>1</v>
      </c>
      <c r="D14" s="5">
        <f>17555.28+56897.52</f>
        <v>74452.799999999988</v>
      </c>
      <c r="E14" s="5">
        <f t="shared" si="0"/>
        <v>0</v>
      </c>
      <c r="F14" s="6"/>
    </row>
    <row r="15" spans="1:6" ht="45.75" customHeight="1">
      <c r="A15" s="7" t="s">
        <v>14</v>
      </c>
      <c r="B15" s="10">
        <v>73961.710000000006</v>
      </c>
      <c r="C15" s="10" t="s">
        <v>1</v>
      </c>
      <c r="D15" s="5">
        <v>106930.08</v>
      </c>
      <c r="E15" s="5">
        <f t="shared" si="0"/>
        <v>-32968.369999999995</v>
      </c>
      <c r="F15" s="6" t="s">
        <v>23</v>
      </c>
    </row>
    <row r="16" spans="1:6" ht="15.75">
      <c r="A16" s="8" t="s">
        <v>15</v>
      </c>
      <c r="B16" s="12">
        <f>SUM(B5:B15)</f>
        <v>372741.7734544315</v>
      </c>
      <c r="C16" s="12"/>
      <c r="D16" s="11">
        <f>SUM(D5:D15)</f>
        <v>405710.18345443148</v>
      </c>
      <c r="E16" s="11"/>
      <c r="F16" s="6"/>
    </row>
    <row r="17" spans="1:6" ht="15.75">
      <c r="A17" s="8" t="s">
        <v>16</v>
      </c>
      <c r="B17" s="12">
        <f>B16*0.18</f>
        <v>67093.519221797673</v>
      </c>
      <c r="C17" s="12"/>
      <c r="D17" s="11">
        <f>D16*0.18</f>
        <v>73027.833021797662</v>
      </c>
      <c r="E17" s="11"/>
      <c r="F17" s="6"/>
    </row>
    <row r="18" spans="1:6" ht="15.75">
      <c r="A18" s="9" t="s">
        <v>17</v>
      </c>
      <c r="B18" s="12">
        <f>B16+B17</f>
        <v>439835.29267622915</v>
      </c>
      <c r="C18" s="12"/>
      <c r="D18" s="11">
        <f>D16+D17</f>
        <v>478738.01647622912</v>
      </c>
      <c r="E18" s="11"/>
      <c r="F18" s="6"/>
    </row>
  </sheetData>
  <mergeCells count="1">
    <mergeCell ref="A1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2014-12-25T09:27:17Z</dcterms:modified>
</cp:coreProperties>
</file>