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Арх5а-отчет 13г" sheetId="1" r:id="rId1"/>
  </sheets>
  <externalReferences>
    <externalReference r:id="rId2"/>
  </externalReferences>
  <calcPr calcId="145621" iterateDelta="1E-4"/>
</workbook>
</file>

<file path=xl/calcChain.xml><?xml version="1.0" encoding="utf-8"?>
<calcChain xmlns="http://schemas.openxmlformats.org/spreadsheetml/2006/main">
  <c r="F5" i="1" l="1"/>
  <c r="B6" i="1"/>
  <c r="F6" i="1" s="1"/>
  <c r="B7" i="1"/>
  <c r="F7" i="1" s="1"/>
  <c r="B8" i="1"/>
  <c r="F8" i="1" s="1"/>
  <c r="B9" i="1"/>
  <c r="F9" i="1" s="1"/>
  <c r="B10" i="1"/>
  <c r="F10" i="1" s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F19" i="1"/>
  <c r="F20" i="1"/>
  <c r="D21" i="1"/>
  <c r="D23" i="1" s="1"/>
  <c r="D22" i="1"/>
  <c r="B21" i="1" l="1"/>
  <c r="B22" i="1" l="1"/>
  <c r="B23" i="1" s="1"/>
</calcChain>
</file>

<file path=xl/sharedStrings.xml><?xml version="1.0" encoding="utf-8"?>
<sst xmlns="http://schemas.openxmlformats.org/spreadsheetml/2006/main" count="47" uniqueCount="40">
  <si>
    <t>Всего с НДС</t>
  </si>
  <si>
    <t>НДС</t>
  </si>
  <si>
    <t>Всего</t>
  </si>
  <si>
    <t>Расход за год составил меньше запланированного</t>
  </si>
  <si>
    <t>ежемесячно</t>
  </si>
  <si>
    <t>Общеэксплуатационные расходы</t>
  </si>
  <si>
    <t>Увеличение стоимости материалов,инвентаря</t>
  </si>
  <si>
    <t xml:space="preserve">Непредвид,профосмотры </t>
  </si>
  <si>
    <t>октябрь</t>
  </si>
  <si>
    <t>Кронирование</t>
  </si>
  <si>
    <t>Изоляция ЦО</t>
  </si>
  <si>
    <t>1,4квартал</t>
  </si>
  <si>
    <t>Очистка кровли от снега и наледи</t>
  </si>
  <si>
    <t>сентябрь</t>
  </si>
  <si>
    <t>Пуск-напуск ЦО</t>
  </si>
  <si>
    <t>май-август</t>
  </si>
  <si>
    <t>Промывка</t>
  </si>
  <si>
    <t>июль</t>
  </si>
  <si>
    <t>Установка огорождения</t>
  </si>
  <si>
    <t>Гидравлические испытания</t>
  </si>
  <si>
    <t>май</t>
  </si>
  <si>
    <t>Покраска к/площадки</t>
  </si>
  <si>
    <t>Остекление</t>
  </si>
  <si>
    <t>Смена канализации</t>
  </si>
  <si>
    <t>апрель</t>
  </si>
  <si>
    <t>Сверхплановый объём в выходные дни</t>
  </si>
  <si>
    <t>КГМ</t>
  </si>
  <si>
    <t>Увеличение стоимости ГСМ</t>
  </si>
  <si>
    <t>Расход по уборке территории</t>
  </si>
  <si>
    <t>Разница м/у планом и фактом</t>
  </si>
  <si>
    <t>Примечание</t>
  </si>
  <si>
    <t>Стоимость работ(руб) план</t>
  </si>
  <si>
    <t>Сроки осуществление плановых работ</t>
  </si>
  <si>
    <t>Стоимость работ(руб) факт</t>
  </si>
  <si>
    <t>Архитектурная 5а</t>
  </si>
  <si>
    <t>Отчет о выполнении годового плана мероприятий за 2013год.                           Постановление Правительства РФ от 23 сентября № 731(раздел 11 пункт 6)</t>
  </si>
  <si>
    <t>Вывезено меньше чем запланированно</t>
  </si>
  <si>
    <t>Работа произведена без промывки системы</t>
  </si>
  <si>
    <t>Очистка кровли произведена за один раз</t>
  </si>
  <si>
    <t>Замена канализационных труб, труб ХГВС и арматуры и радиаторов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</si>
</sst>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&#1079;&#1072;&#1090;&#1088;&#1072;&#1090;&#1099;%202013&#1075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/>
      <sheetData sheetId="1"/>
      <sheetData sheetId="2">
        <row r="3">
          <cell r="B3">
            <v>32963.625904775326</v>
          </cell>
        </row>
        <row r="32">
          <cell r="F32">
            <v>5566.488560753718</v>
          </cell>
          <cell r="I32">
            <v>806.68931037639447</v>
          </cell>
          <cell r="L32">
            <v>1892.9282209302976</v>
          </cell>
          <cell r="O32">
            <v>441.59904335477023</v>
          </cell>
          <cell r="X32">
            <v>712.62</v>
          </cell>
          <cell r="AB32">
            <v>12428.41</v>
          </cell>
          <cell r="AJ32">
            <v>1073.2</v>
          </cell>
          <cell r="AM32">
            <v>7925.16</v>
          </cell>
          <cell r="AQ32">
            <v>4879.6000000000004</v>
          </cell>
          <cell r="AS32">
            <v>2847.03</v>
          </cell>
          <cell r="AT32">
            <v>629.3111882002961</v>
          </cell>
          <cell r="AU32">
            <v>4338.0156442764819</v>
          </cell>
          <cell r="BB32">
            <v>6798</v>
          </cell>
          <cell r="BH32">
            <v>10381.280000000001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E6" sqref="E6"/>
    </sheetView>
  </sheetViews>
  <sheetFormatPr defaultRowHeight="15" x14ac:dyDescent="0.25"/>
  <cols>
    <col min="1" max="1" width="39.140625" customWidth="1"/>
    <col min="2" max="2" width="13" customWidth="1"/>
    <col min="3" max="3" width="14.42578125" customWidth="1"/>
    <col min="4" max="4" width="15.42578125" customWidth="1"/>
    <col min="5" max="5" width="13.7109375" customWidth="1"/>
    <col min="6" max="6" width="12.7109375" customWidth="1"/>
  </cols>
  <sheetData>
    <row r="1" spans="1:6" x14ac:dyDescent="0.25">
      <c r="A1" s="2" t="s">
        <v>35</v>
      </c>
      <c r="B1" s="2"/>
      <c r="C1" s="3"/>
      <c r="D1" s="3"/>
      <c r="E1" s="4"/>
      <c r="F1" s="4"/>
    </row>
    <row r="2" spans="1:6" x14ac:dyDescent="0.25">
      <c r="A2" s="3"/>
      <c r="B2" s="3"/>
      <c r="C2" s="3"/>
      <c r="D2" s="3"/>
      <c r="E2" s="4"/>
      <c r="F2" s="4"/>
    </row>
    <row r="3" spans="1:6" x14ac:dyDescent="0.25">
      <c r="A3" s="3"/>
      <c r="B3" s="3"/>
      <c r="C3" s="3"/>
      <c r="D3" s="3"/>
      <c r="E3" s="4"/>
      <c r="F3" s="4"/>
    </row>
    <row r="4" spans="1:6" ht="33.75" x14ac:dyDescent="0.25">
      <c r="A4" s="5" t="s">
        <v>34</v>
      </c>
      <c r="B4" s="6" t="s">
        <v>33</v>
      </c>
      <c r="C4" s="6" t="s">
        <v>32</v>
      </c>
      <c r="D4" s="7" t="s">
        <v>31</v>
      </c>
      <c r="E4" s="8" t="s">
        <v>30</v>
      </c>
      <c r="F4" s="9" t="s">
        <v>29</v>
      </c>
    </row>
    <row r="5" spans="1:6" ht="39.75" customHeight="1" x14ac:dyDescent="0.25">
      <c r="A5" s="10" t="s">
        <v>28</v>
      </c>
      <c r="B5" s="11">
        <v>78343</v>
      </c>
      <c r="C5" s="11" t="s">
        <v>4</v>
      </c>
      <c r="D5" s="11">
        <v>76515.12</v>
      </c>
      <c r="E5" s="1" t="s">
        <v>27</v>
      </c>
      <c r="F5" s="12">
        <f t="shared" ref="F5:F20" si="0">D5-B5</f>
        <v>-1827.8800000000047</v>
      </c>
    </row>
    <row r="6" spans="1:6" ht="34.5" x14ac:dyDescent="0.25">
      <c r="A6" s="10" t="s">
        <v>26</v>
      </c>
      <c r="B6" s="11">
        <f>[1]год2013!$F$32+[1]год2013!$I$32</f>
        <v>6373.1778711301122</v>
      </c>
      <c r="C6" s="11" t="s">
        <v>4</v>
      </c>
      <c r="D6" s="11">
        <v>10216.08</v>
      </c>
      <c r="E6" s="1" t="s">
        <v>36</v>
      </c>
      <c r="F6" s="12">
        <f t="shared" si="0"/>
        <v>3842.9021288698877</v>
      </c>
    </row>
    <row r="7" spans="1:6" x14ac:dyDescent="0.25">
      <c r="A7" s="13" t="s">
        <v>25</v>
      </c>
      <c r="B7" s="11">
        <f>[1]год2013!$L$32+[1]год2013!$O$32</f>
        <v>2334.5272642850678</v>
      </c>
      <c r="C7" s="11"/>
      <c r="D7" s="11">
        <v>2334.5272642850678</v>
      </c>
      <c r="E7" s="14"/>
      <c r="F7" s="12">
        <f t="shared" si="0"/>
        <v>0</v>
      </c>
    </row>
    <row r="8" spans="1:6" ht="32.25" customHeight="1" x14ac:dyDescent="0.25">
      <c r="A8" s="10" t="s">
        <v>39</v>
      </c>
      <c r="B8" s="11">
        <f>[1]год2013!$X$32</f>
        <v>712.62</v>
      </c>
      <c r="C8" s="8" t="s">
        <v>24</v>
      </c>
      <c r="D8" s="8">
        <v>712.62</v>
      </c>
      <c r="E8" s="14"/>
      <c r="F8" s="12">
        <f t="shared" si="0"/>
        <v>0</v>
      </c>
    </row>
    <row r="9" spans="1:6" x14ac:dyDescent="0.25">
      <c r="A9" s="10" t="s">
        <v>23</v>
      </c>
      <c r="B9" s="11">
        <f>[1]год2013!$AB$32</f>
        <v>12428.41</v>
      </c>
      <c r="C9" s="8" t="s">
        <v>8</v>
      </c>
      <c r="D9" s="8">
        <v>12428.41</v>
      </c>
      <c r="E9" s="14"/>
      <c r="F9" s="12">
        <f t="shared" si="0"/>
        <v>0</v>
      </c>
    </row>
    <row r="10" spans="1:6" x14ac:dyDescent="0.25">
      <c r="A10" s="10" t="s">
        <v>22</v>
      </c>
      <c r="B10" s="11">
        <f>[1]год2013!$AJ$32</f>
        <v>1073.2</v>
      </c>
      <c r="C10" s="8" t="s">
        <v>20</v>
      </c>
      <c r="D10" s="8">
        <v>1073.2</v>
      </c>
      <c r="E10" s="14"/>
      <c r="F10" s="12">
        <f t="shared" si="0"/>
        <v>0</v>
      </c>
    </row>
    <row r="11" spans="1:6" x14ac:dyDescent="0.25">
      <c r="A11" s="10" t="s">
        <v>21</v>
      </c>
      <c r="B11" s="11">
        <v>2027</v>
      </c>
      <c r="C11" s="8" t="s">
        <v>20</v>
      </c>
      <c r="D11" s="8">
        <v>2027</v>
      </c>
      <c r="E11" s="14"/>
      <c r="F11" s="12">
        <f t="shared" si="0"/>
        <v>0</v>
      </c>
    </row>
    <row r="12" spans="1:6" ht="45.75" x14ac:dyDescent="0.25">
      <c r="A12" s="10" t="s">
        <v>19</v>
      </c>
      <c r="B12" s="11">
        <f>[1]год2013!$AM$32</f>
        <v>7925.16</v>
      </c>
      <c r="C12" s="11" t="s">
        <v>15</v>
      </c>
      <c r="D12" s="11">
        <v>11885.4</v>
      </c>
      <c r="E12" s="1" t="s">
        <v>37</v>
      </c>
      <c r="F12" s="12">
        <f t="shared" si="0"/>
        <v>3960.24</v>
      </c>
    </row>
    <row r="13" spans="1:6" x14ac:dyDescent="0.25">
      <c r="A13" s="10" t="s">
        <v>18</v>
      </c>
      <c r="B13" s="11">
        <f>[1]год2013!$AQ$32</f>
        <v>4879.6000000000004</v>
      </c>
      <c r="C13" s="11" t="s">
        <v>17</v>
      </c>
      <c r="D13" s="11">
        <v>4879.6000000000004</v>
      </c>
      <c r="E13" s="14"/>
      <c r="F13" s="12">
        <f t="shared" si="0"/>
        <v>0</v>
      </c>
    </row>
    <row r="14" spans="1:6" x14ac:dyDescent="0.25">
      <c r="A14" s="10" t="s">
        <v>16</v>
      </c>
      <c r="B14" s="11">
        <f>[1]год2013!$AS$32</f>
        <v>2847.03</v>
      </c>
      <c r="C14" s="11" t="s">
        <v>15</v>
      </c>
      <c r="D14" s="11">
        <v>2847.03</v>
      </c>
      <c r="E14" s="14"/>
      <c r="F14" s="12">
        <f t="shared" si="0"/>
        <v>0</v>
      </c>
    </row>
    <row r="15" spans="1:6" x14ac:dyDescent="0.25">
      <c r="A15" s="10" t="s">
        <v>14</v>
      </c>
      <c r="B15" s="11">
        <f>[1]год2013!$AT$32</f>
        <v>629.3111882002961</v>
      </c>
      <c r="C15" s="11" t="s">
        <v>13</v>
      </c>
      <c r="D15" s="11">
        <v>629.3111882002961</v>
      </c>
      <c r="E15" s="14"/>
      <c r="F15" s="12">
        <f t="shared" si="0"/>
        <v>0</v>
      </c>
    </row>
    <row r="16" spans="1:6" ht="34.5" x14ac:dyDescent="0.25">
      <c r="A16" s="10" t="s">
        <v>12</v>
      </c>
      <c r="B16" s="11">
        <f>[1]год2013!$AU$32</f>
        <v>4338.0156442764819</v>
      </c>
      <c r="C16" s="11" t="s">
        <v>11</v>
      </c>
      <c r="D16" s="11">
        <v>13695.48</v>
      </c>
      <c r="E16" s="1" t="s">
        <v>38</v>
      </c>
      <c r="F16" s="12">
        <f t="shared" si="0"/>
        <v>9357.4643557235177</v>
      </c>
    </row>
    <row r="17" spans="1:6" x14ac:dyDescent="0.25">
      <c r="A17" s="10" t="s">
        <v>10</v>
      </c>
      <c r="B17" s="11">
        <f>[1]год2013!$BB$32</f>
        <v>6798</v>
      </c>
      <c r="C17" s="11" t="s">
        <v>8</v>
      </c>
      <c r="D17" s="11">
        <v>6798</v>
      </c>
      <c r="E17" s="14"/>
      <c r="F17" s="12">
        <f t="shared" si="0"/>
        <v>0</v>
      </c>
    </row>
    <row r="18" spans="1:6" x14ac:dyDescent="0.25">
      <c r="A18" s="10" t="s">
        <v>9</v>
      </c>
      <c r="B18" s="11">
        <f>[1]год2013!$BH$32</f>
        <v>10381.280000000001</v>
      </c>
      <c r="C18" s="11" t="s">
        <v>8</v>
      </c>
      <c r="D18" s="11">
        <v>10381.280000000001</v>
      </c>
      <c r="E18" s="14"/>
      <c r="F18" s="12">
        <f t="shared" si="0"/>
        <v>0</v>
      </c>
    </row>
    <row r="19" spans="1:6" ht="45.75" x14ac:dyDescent="0.25">
      <c r="A19" s="10" t="s">
        <v>7</v>
      </c>
      <c r="B19" s="11">
        <v>59565.55</v>
      </c>
      <c r="C19" s="11" t="s">
        <v>4</v>
      </c>
      <c r="D19" s="11">
        <v>54928.32</v>
      </c>
      <c r="E19" s="1" t="s">
        <v>6</v>
      </c>
      <c r="F19" s="12">
        <f t="shared" si="0"/>
        <v>-4637.2300000000032</v>
      </c>
    </row>
    <row r="20" spans="1:6" ht="45.75" x14ac:dyDescent="0.25">
      <c r="A20" s="10" t="s">
        <v>5</v>
      </c>
      <c r="B20" s="11">
        <v>40879</v>
      </c>
      <c r="C20" s="11" t="s">
        <v>4</v>
      </c>
      <c r="D20" s="11">
        <v>61279.32</v>
      </c>
      <c r="E20" s="1" t="s">
        <v>3</v>
      </c>
      <c r="F20" s="12">
        <f t="shared" si="0"/>
        <v>20400.32</v>
      </c>
    </row>
    <row r="21" spans="1:6" x14ac:dyDescent="0.25">
      <c r="A21" s="15" t="s">
        <v>2</v>
      </c>
      <c r="B21" s="11">
        <f>SUM(B5:B20)</f>
        <v>241534.881967892</v>
      </c>
      <c r="C21" s="11"/>
      <c r="D21" s="11">
        <f>SUM(D5:D20)</f>
        <v>272630.69845248538</v>
      </c>
      <c r="E21" s="14"/>
      <c r="F21" s="12"/>
    </row>
    <row r="22" spans="1:6" x14ac:dyDescent="0.25">
      <c r="A22" s="15" t="s">
        <v>1</v>
      </c>
      <c r="B22" s="11">
        <f>B21*0.18</f>
        <v>43476.278754220555</v>
      </c>
      <c r="C22" s="11"/>
      <c r="D22" s="11">
        <f>D21*0.18</f>
        <v>49073.525721447368</v>
      </c>
      <c r="E22" s="14"/>
      <c r="F22" s="12"/>
    </row>
    <row r="23" spans="1:6" x14ac:dyDescent="0.25">
      <c r="A23" s="16" t="s">
        <v>0</v>
      </c>
      <c r="B23" s="17">
        <f>B21+B22</f>
        <v>285011.16072211257</v>
      </c>
      <c r="C23" s="17"/>
      <c r="D23" s="17">
        <f>D21+D22</f>
        <v>321704.22417393274</v>
      </c>
      <c r="E23" s="18"/>
      <c r="F23" s="19"/>
    </row>
  </sheetData>
  <mergeCells count="1">
    <mergeCell ref="A1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Арх5а-отчет 13г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2014-07-15T07:18:02Z</dcterms:created>
  <dcterms:modified xsi:type="dcterms:W3CDTF">2014-07-15T07:50:42Z</dcterms:modified>
</cp:coreProperties>
</file>