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35" windowWidth="18675" windowHeight="9540"/>
  </bookViews>
  <sheets>
    <sheet name="2014" sheetId="1" r:id="rId1"/>
  </sheets>
  <calcPr calcId="124519"/>
</workbook>
</file>

<file path=xl/calcChain.xml><?xml version="1.0" encoding="utf-8"?>
<calcChain xmlns="http://schemas.openxmlformats.org/spreadsheetml/2006/main">
  <c r="B40" i="1"/>
  <c r="D39"/>
  <c r="E38"/>
  <c r="D37"/>
  <c r="E37" s="1"/>
  <c r="E36"/>
  <c r="D35"/>
  <c r="E34"/>
  <c r="D33"/>
  <c r="E33" s="1"/>
  <c r="D32"/>
  <c r="E32" s="1"/>
  <c r="D31"/>
  <c r="E31" s="1"/>
  <c r="D30"/>
  <c r="E30" s="1"/>
  <c r="D29"/>
  <c r="E29" s="1"/>
  <c r="D28"/>
  <c r="D40" s="1"/>
  <c r="E27"/>
  <c r="E26"/>
  <c r="C18"/>
  <c r="C17"/>
  <c r="C16"/>
  <c r="C14"/>
  <c r="C13"/>
  <c r="C12"/>
  <c r="A12"/>
  <c r="C11"/>
  <c r="A11"/>
  <c r="C10"/>
  <c r="A10"/>
  <c r="C9"/>
  <c r="A9"/>
  <c r="C8"/>
  <c r="A8"/>
  <c r="C7"/>
  <c r="C6"/>
  <c r="C19" s="1"/>
  <c r="C20" l="1"/>
  <c r="C21" s="1"/>
  <c r="D41"/>
  <c r="D42" s="1"/>
  <c r="E28"/>
  <c r="B41"/>
  <c r="B42" s="1"/>
</calcChain>
</file>

<file path=xl/sharedStrings.xml><?xml version="1.0" encoding="utf-8"?>
<sst xmlns="http://schemas.openxmlformats.org/spreadsheetml/2006/main" count="76" uniqueCount="55">
  <si>
    <t>Переспективный план работ на 2014г</t>
  </si>
  <si>
    <t>Адрес</t>
  </si>
  <si>
    <t>Объем работ</t>
  </si>
  <si>
    <t>Запланировано работ на сумму руб</t>
  </si>
  <si>
    <t>Выполненно работ на сумму руб.</t>
  </si>
  <si>
    <t>Дата исполнения</t>
  </si>
  <si>
    <t>40 лет Октября  7</t>
  </si>
  <si>
    <t>Кол-во квартир</t>
  </si>
  <si>
    <t>в т.ч. Профобходы и непредвид. ремонт</t>
  </si>
  <si>
    <t>01.2014-12.2014</t>
  </si>
  <si>
    <t>Гидрав. испытание</t>
  </si>
  <si>
    <t>Очистка кровли от снега</t>
  </si>
  <si>
    <t>1123м2</t>
  </si>
  <si>
    <t>2.1Расходы по уборке придомовой территории</t>
  </si>
  <si>
    <t>3190м2</t>
  </si>
  <si>
    <t>2.1Расходы по уборке мусоропровода</t>
  </si>
  <si>
    <t>3.Расходы на уборку КГМ</t>
  </si>
  <si>
    <t>4.Общеэксплатационные расходы</t>
  </si>
  <si>
    <t>5.Сверх,план</t>
  </si>
  <si>
    <t>Всего</t>
  </si>
  <si>
    <t>НДС 18%</t>
  </si>
  <si>
    <t>Всего с НДС</t>
  </si>
  <si>
    <t>Отчет о выполнении годового плана мероприятий за 2014 год.                           Постановление Правительства РФ от 23 сентября № 731(раздел 11 пункт 6)</t>
  </si>
  <si>
    <t>Стоимость работ(факт)</t>
  </si>
  <si>
    <t>Сроки осуществление плановых работ</t>
  </si>
  <si>
    <t>Стоимость работ(план)</t>
  </si>
  <si>
    <t>Разница м/у планом и фактом</t>
  </si>
  <si>
    <t>Примечание</t>
  </si>
  <si>
    <t>Расход по уборке территории</t>
  </si>
  <si>
    <t>ежемесячно</t>
  </si>
  <si>
    <t>Снятие объемов при ежемесячной проверке</t>
  </si>
  <si>
    <t>КГМ</t>
  </si>
  <si>
    <t>Вывезенно меньше запланированного</t>
  </si>
  <si>
    <t>Сверхплановый объём в выходные дни</t>
  </si>
  <si>
    <t>Уборка м/провода</t>
  </si>
  <si>
    <t>Смена т/провода и радиаторов ЦО</t>
  </si>
  <si>
    <t>январь, апрель</t>
  </si>
  <si>
    <t>Смена труб ХГВС</t>
  </si>
  <si>
    <t>февраль</t>
  </si>
  <si>
    <t>Смена вентелей, задвижек</t>
  </si>
  <si>
    <t>февраль, апрель</t>
  </si>
  <si>
    <t>Установка водомеров</t>
  </si>
  <si>
    <t>апрель</t>
  </si>
  <si>
    <t>Гидравлические испытания</t>
  </si>
  <si>
    <t>август</t>
  </si>
  <si>
    <t>Работа произведенна без промывки системы</t>
  </si>
  <si>
    <t>Пуск ЦО</t>
  </si>
  <si>
    <t>сентябрь</t>
  </si>
  <si>
    <t>Очистка кровли от снега и наледи</t>
  </si>
  <si>
    <t>1,4квартал</t>
  </si>
  <si>
    <t xml:space="preserve">Непредвид,профосмотры </t>
  </si>
  <si>
    <t>Общеэксплуатационные расходы</t>
  </si>
  <si>
    <t>затрачено больше запланированного</t>
  </si>
  <si>
    <t>Благоустройство</t>
  </si>
  <si>
    <t>НДС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</si>
</sst>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2" fontId="0" fillId="3" borderId="1" xfId="0" applyNumberForma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1" fontId="5" fillId="2" borderId="1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left" vertical="center" wrapText="1"/>
    </xf>
    <xf numFmtId="2" fontId="8" fillId="3" borderId="1" xfId="0" applyNumberFormat="1" applyFont="1" applyFill="1" applyBorder="1"/>
    <xf numFmtId="0" fontId="9" fillId="0" borderId="1" xfId="0" applyFont="1" applyBorder="1" applyAlignment="1">
      <alignment horizontal="right"/>
    </xf>
    <xf numFmtId="2" fontId="0" fillId="3" borderId="1" xfId="0" applyNumberFormat="1" applyFill="1" applyBorder="1"/>
    <xf numFmtId="1" fontId="0" fillId="0" borderId="1" xfId="0" applyNumberFormat="1" applyBorder="1"/>
    <xf numFmtId="0" fontId="10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/>
    </xf>
    <xf numFmtId="0" fontId="6" fillId="3" borderId="1" xfId="0" applyFont="1" applyFill="1" applyBorder="1"/>
    <xf numFmtId="0" fontId="9" fillId="3" borderId="1" xfId="0" applyFont="1" applyFill="1" applyBorder="1" applyAlignment="1">
      <alignment horizontal="right"/>
    </xf>
    <xf numFmtId="1" fontId="0" fillId="3" borderId="1" xfId="0" applyNumberFormat="1" applyFill="1" applyBorder="1"/>
    <xf numFmtId="0" fontId="10" fillId="3" borderId="1" xfId="0" applyFont="1" applyFill="1" applyBorder="1" applyAlignment="1">
      <alignment wrapText="1"/>
    </xf>
    <xf numFmtId="1" fontId="6" fillId="3" borderId="1" xfId="0" applyNumberFormat="1" applyFont="1" applyFill="1" applyBorder="1" applyAlignment="1">
      <alignment horizontal="left" vertical="center" wrapText="1"/>
    </xf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>
      <selection activeCell="C37" sqref="C37"/>
    </sheetView>
  </sheetViews>
  <sheetFormatPr defaultRowHeight="15"/>
  <cols>
    <col min="1" max="1" width="50.85546875" customWidth="1"/>
    <col min="2" max="2" width="14" customWidth="1"/>
    <col min="3" max="3" width="17.28515625" customWidth="1"/>
    <col min="4" max="4" width="15.5703125" customWidth="1"/>
    <col min="5" max="5" width="16.85546875" customWidth="1"/>
    <col min="6" max="6" width="23.42578125" customWidth="1"/>
  </cols>
  <sheetData>
    <row r="1" spans="1:5">
      <c r="A1" s="1" t="s">
        <v>0</v>
      </c>
      <c r="B1" s="1"/>
      <c r="C1" s="1"/>
      <c r="D1" s="1"/>
      <c r="E1" s="1"/>
    </row>
    <row r="3" spans="1:5" ht="24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</row>
    <row r="4" spans="1:5">
      <c r="A4" s="4" t="s">
        <v>6</v>
      </c>
      <c r="B4" s="5"/>
      <c r="C4" s="5"/>
      <c r="D4" s="5"/>
      <c r="E4" s="5"/>
    </row>
    <row r="5" spans="1:5">
      <c r="A5" s="5" t="s">
        <v>7</v>
      </c>
      <c r="B5" s="6">
        <v>98</v>
      </c>
      <c r="C5" s="6"/>
      <c r="D5" s="6"/>
      <c r="E5" s="6"/>
    </row>
    <row r="6" spans="1:5">
      <c r="A6" s="7" t="s">
        <v>8</v>
      </c>
      <c r="B6" s="6"/>
      <c r="C6" s="8">
        <f>D37</f>
        <v>108279.67</v>
      </c>
      <c r="D6" s="6"/>
      <c r="E6" s="9" t="s">
        <v>9</v>
      </c>
    </row>
    <row r="7" spans="1:5">
      <c r="A7" s="7" t="s">
        <v>10</v>
      </c>
      <c r="B7" s="6">
        <v>22372</v>
      </c>
      <c r="C7" s="8">
        <f>D34</f>
        <v>14098.54</v>
      </c>
      <c r="D7" s="6"/>
      <c r="E7" s="9" t="s">
        <v>9</v>
      </c>
    </row>
    <row r="8" spans="1:5">
      <c r="A8" s="10" t="str">
        <f>A35</f>
        <v>Пуск ЦО</v>
      </c>
      <c r="B8" s="6"/>
      <c r="C8" s="8">
        <f>D35</f>
        <v>775.72</v>
      </c>
      <c r="D8" s="6"/>
      <c r="E8" s="9" t="s">
        <v>9</v>
      </c>
    </row>
    <row r="9" spans="1:5">
      <c r="A9" s="11" t="str">
        <f t="shared" ref="A9:A12" si="0">A30</f>
        <v>Смена т/провода и радиаторов ЦО</v>
      </c>
      <c r="B9" s="6"/>
      <c r="C9" s="8">
        <f>D30</f>
        <v>741.31</v>
      </c>
      <c r="D9" s="6"/>
      <c r="E9" s="9" t="s">
        <v>9</v>
      </c>
    </row>
    <row r="10" spans="1:5" ht="14.25" customHeight="1">
      <c r="A10" s="11" t="str">
        <f t="shared" si="0"/>
        <v>Смена труб ХГВС</v>
      </c>
      <c r="B10" s="6"/>
      <c r="C10" s="8">
        <f>D31</f>
        <v>4317.46</v>
      </c>
      <c r="D10" s="6"/>
      <c r="E10" s="9" t="s">
        <v>9</v>
      </c>
    </row>
    <row r="11" spans="1:5">
      <c r="A11" s="12" t="str">
        <f t="shared" si="0"/>
        <v>Смена вентелей, задвижек</v>
      </c>
      <c r="B11" s="6"/>
      <c r="C11" s="8">
        <f>D32</f>
        <v>4011.7</v>
      </c>
      <c r="D11" s="6"/>
      <c r="E11" s="9" t="s">
        <v>9</v>
      </c>
    </row>
    <row r="12" spans="1:5">
      <c r="A12" s="12" t="str">
        <f t="shared" si="0"/>
        <v>Установка водомеров</v>
      </c>
      <c r="B12" s="6"/>
      <c r="C12" s="8">
        <f>D33</f>
        <v>8211.27</v>
      </c>
      <c r="D12" s="6"/>
      <c r="E12" s="9" t="s">
        <v>9</v>
      </c>
    </row>
    <row r="13" spans="1:5">
      <c r="A13" s="7" t="s">
        <v>11</v>
      </c>
      <c r="B13" s="6" t="s">
        <v>12</v>
      </c>
      <c r="C13" s="8">
        <f>D36</f>
        <v>16687.78</v>
      </c>
      <c r="D13" s="6"/>
      <c r="E13" s="9" t="s">
        <v>9</v>
      </c>
    </row>
    <row r="14" spans="1:5">
      <c r="A14" s="7" t="s">
        <v>13</v>
      </c>
      <c r="B14" s="6" t="s">
        <v>14</v>
      </c>
      <c r="C14" s="8">
        <f>D26</f>
        <v>69796.899999999994</v>
      </c>
      <c r="D14" s="6"/>
      <c r="E14" s="9" t="s">
        <v>9</v>
      </c>
    </row>
    <row r="15" spans="1:5">
      <c r="A15" s="7" t="s">
        <v>15</v>
      </c>
      <c r="B15" s="6"/>
      <c r="C15" s="8">
        <v>70218.36</v>
      </c>
      <c r="D15" s="6"/>
      <c r="E15" s="9" t="s">
        <v>9</v>
      </c>
    </row>
    <row r="16" spans="1:5">
      <c r="A16" s="7" t="s">
        <v>16</v>
      </c>
      <c r="B16" s="6"/>
      <c r="C16" s="8">
        <f>D27</f>
        <v>12743.8</v>
      </c>
      <c r="D16" s="6"/>
      <c r="E16" s="9" t="s">
        <v>9</v>
      </c>
    </row>
    <row r="17" spans="1:6">
      <c r="A17" s="7" t="s">
        <v>17</v>
      </c>
      <c r="B17" s="6"/>
      <c r="C17" s="8">
        <f>D38</f>
        <v>82814.37</v>
      </c>
      <c r="D17" s="6"/>
      <c r="E17" s="9" t="s">
        <v>9</v>
      </c>
    </row>
    <row r="18" spans="1:6">
      <c r="A18" s="11" t="s">
        <v>18</v>
      </c>
      <c r="B18" s="6"/>
      <c r="C18" s="8">
        <f>D28</f>
        <v>4061.12</v>
      </c>
      <c r="D18" s="6"/>
      <c r="E18" s="9" t="s">
        <v>9</v>
      </c>
    </row>
    <row r="19" spans="1:6">
      <c r="A19" s="13" t="s">
        <v>19</v>
      </c>
      <c r="B19" s="14"/>
      <c r="C19" s="8">
        <f>SUM(C4:C18)</f>
        <v>396757.99999999994</v>
      </c>
      <c r="D19" s="14"/>
      <c r="E19" s="14"/>
    </row>
    <row r="20" spans="1:6">
      <c r="A20" s="13" t="s">
        <v>20</v>
      </c>
      <c r="B20" s="14"/>
      <c r="C20" s="8">
        <f>C19*0.18</f>
        <v>71416.439999999988</v>
      </c>
      <c r="D20" s="14"/>
      <c r="E20" s="14"/>
    </row>
    <row r="21" spans="1:6">
      <c r="A21" s="13" t="s">
        <v>21</v>
      </c>
      <c r="B21" s="14"/>
      <c r="C21" s="8">
        <f>C19+C20</f>
        <v>468174.43999999994</v>
      </c>
      <c r="D21" s="14"/>
      <c r="E21" s="14"/>
    </row>
    <row r="22" spans="1:6">
      <c r="A22" s="15" t="s">
        <v>22</v>
      </c>
      <c r="B22" s="16"/>
      <c r="C22" s="16"/>
    </row>
    <row r="23" spans="1:6">
      <c r="A23" s="16"/>
      <c r="B23" s="16"/>
      <c r="C23" s="16"/>
    </row>
    <row r="24" spans="1:6" ht="27" customHeight="1">
      <c r="A24" s="16"/>
      <c r="B24" s="16"/>
      <c r="C24" s="16"/>
    </row>
    <row r="25" spans="1:6" ht="36.75" customHeight="1">
      <c r="A25" s="17" t="s">
        <v>6</v>
      </c>
      <c r="B25" s="18" t="s">
        <v>23</v>
      </c>
      <c r="C25" s="19" t="s">
        <v>24</v>
      </c>
      <c r="D25" s="18" t="s">
        <v>25</v>
      </c>
      <c r="E25" s="20" t="s">
        <v>26</v>
      </c>
      <c r="F25" s="21" t="s">
        <v>27</v>
      </c>
    </row>
    <row r="26" spans="1:6" ht="30.75" customHeight="1">
      <c r="A26" s="22" t="s">
        <v>28</v>
      </c>
      <c r="B26" s="23">
        <v>67261.23</v>
      </c>
      <c r="C26" s="24" t="s">
        <v>29</v>
      </c>
      <c r="D26" s="25">
        <v>69796.899999999994</v>
      </c>
      <c r="E26" s="26">
        <f>B26-D26</f>
        <v>-2535.6699999999983</v>
      </c>
      <c r="F26" s="27" t="s">
        <v>30</v>
      </c>
    </row>
    <row r="27" spans="1:6" ht="25.5" customHeight="1">
      <c r="A27" s="22" t="s">
        <v>31</v>
      </c>
      <c r="B27" s="23">
        <v>10105.51</v>
      </c>
      <c r="C27" s="24" t="s">
        <v>29</v>
      </c>
      <c r="D27" s="25">
        <v>12743.8</v>
      </c>
      <c r="E27" s="26">
        <f t="shared" ref="E27:E41" si="1">B27-D27</f>
        <v>-2638.2899999999991</v>
      </c>
      <c r="F27" s="27" t="s">
        <v>32</v>
      </c>
    </row>
    <row r="28" spans="1:6" ht="27.75" customHeight="1">
      <c r="A28" s="28" t="s">
        <v>33</v>
      </c>
      <c r="B28" s="23">
        <v>4061.12</v>
      </c>
      <c r="C28" s="24"/>
      <c r="D28" s="25">
        <f>B28</f>
        <v>4061.12</v>
      </c>
      <c r="E28" s="26">
        <f t="shared" si="1"/>
        <v>0</v>
      </c>
      <c r="F28" s="27"/>
    </row>
    <row r="29" spans="1:6" ht="24.75" customHeight="1">
      <c r="A29" s="28" t="s">
        <v>34</v>
      </c>
      <c r="B29" s="23">
        <v>87281.01</v>
      </c>
      <c r="C29" s="24" t="s">
        <v>29</v>
      </c>
      <c r="D29" s="25">
        <f>C15</f>
        <v>70218.36</v>
      </c>
      <c r="E29" s="26">
        <f t="shared" si="1"/>
        <v>17062.649999999994</v>
      </c>
      <c r="F29" s="27" t="s">
        <v>30</v>
      </c>
    </row>
    <row r="30" spans="1:6" ht="20.100000000000001" customHeight="1">
      <c r="A30" s="28" t="s">
        <v>35</v>
      </c>
      <c r="B30" s="23">
        <v>741.31</v>
      </c>
      <c r="C30" s="24" t="s">
        <v>36</v>
      </c>
      <c r="D30" s="25">
        <f t="shared" ref="D30:D33" si="2">B30</f>
        <v>741.31</v>
      </c>
      <c r="E30" s="26">
        <f t="shared" si="1"/>
        <v>0</v>
      </c>
      <c r="F30" s="27"/>
    </row>
    <row r="31" spans="1:6" ht="28.5" customHeight="1">
      <c r="A31" s="28" t="s">
        <v>37</v>
      </c>
      <c r="B31" s="23">
        <v>4317.46</v>
      </c>
      <c r="C31" s="24" t="s">
        <v>38</v>
      </c>
      <c r="D31" s="25">
        <f t="shared" si="2"/>
        <v>4317.46</v>
      </c>
      <c r="E31" s="26">
        <f t="shared" si="1"/>
        <v>0</v>
      </c>
      <c r="F31" s="27"/>
    </row>
    <row r="32" spans="1:6" ht="20.100000000000001" customHeight="1">
      <c r="A32" s="22" t="s">
        <v>39</v>
      </c>
      <c r="B32" s="23">
        <v>4011.7</v>
      </c>
      <c r="C32" s="24" t="s">
        <v>40</v>
      </c>
      <c r="D32" s="25">
        <f t="shared" si="2"/>
        <v>4011.7</v>
      </c>
      <c r="E32" s="26">
        <f t="shared" si="1"/>
        <v>0</v>
      </c>
      <c r="F32" s="27"/>
    </row>
    <row r="33" spans="1:6" ht="22.5" customHeight="1">
      <c r="A33" s="22" t="s">
        <v>41</v>
      </c>
      <c r="B33" s="23">
        <v>8211.27</v>
      </c>
      <c r="C33" s="24" t="s">
        <v>42</v>
      </c>
      <c r="D33" s="25">
        <f t="shared" si="2"/>
        <v>8211.27</v>
      </c>
      <c r="E33" s="26">
        <f t="shared" si="1"/>
        <v>0</v>
      </c>
      <c r="F33" s="27"/>
    </row>
    <row r="34" spans="1:6" ht="28.5" customHeight="1">
      <c r="A34" s="22" t="s">
        <v>43</v>
      </c>
      <c r="B34" s="23">
        <v>12543.86</v>
      </c>
      <c r="C34" s="24" t="s">
        <v>44</v>
      </c>
      <c r="D34" s="25">
        <v>14098.54</v>
      </c>
      <c r="E34" s="26">
        <f t="shared" si="1"/>
        <v>-1554.6800000000003</v>
      </c>
      <c r="F34" s="27" t="s">
        <v>45</v>
      </c>
    </row>
    <row r="35" spans="1:6" ht="20.100000000000001" customHeight="1">
      <c r="A35" s="22" t="s">
        <v>46</v>
      </c>
      <c r="B35" s="23">
        <v>775.72</v>
      </c>
      <c r="C35" s="24" t="s">
        <v>47</v>
      </c>
      <c r="D35" s="25">
        <f>B35</f>
        <v>775.72</v>
      </c>
      <c r="E35" s="26"/>
      <c r="F35" s="27"/>
    </row>
    <row r="36" spans="1:6" ht="26.25" customHeight="1">
      <c r="A36" s="22" t="s">
        <v>48</v>
      </c>
      <c r="B36" s="23">
        <v>1604.35</v>
      </c>
      <c r="C36" s="24" t="s">
        <v>49</v>
      </c>
      <c r="D36" s="25">
        <v>16687.78</v>
      </c>
      <c r="E36" s="26">
        <f t="shared" si="1"/>
        <v>-15083.429999999998</v>
      </c>
      <c r="F36" s="27"/>
    </row>
    <row r="37" spans="1:6" ht="27" customHeight="1">
      <c r="A37" s="22" t="s">
        <v>50</v>
      </c>
      <c r="B37" s="23">
        <v>78977.13</v>
      </c>
      <c r="C37" s="24" t="s">
        <v>29</v>
      </c>
      <c r="D37" s="25">
        <f>47003.25+61276.42</f>
        <v>108279.67</v>
      </c>
      <c r="E37" s="26">
        <f t="shared" si="1"/>
        <v>-29302.539999999994</v>
      </c>
      <c r="F37" s="27" t="s">
        <v>30</v>
      </c>
    </row>
    <row r="38" spans="1:6" ht="27" customHeight="1">
      <c r="A38" s="22" t="s">
        <v>51</v>
      </c>
      <c r="B38" s="23">
        <v>121758.64</v>
      </c>
      <c r="C38" s="24" t="s">
        <v>29</v>
      </c>
      <c r="D38" s="25">
        <v>82814.37</v>
      </c>
      <c r="E38" s="26">
        <f t="shared" si="1"/>
        <v>38944.270000000004</v>
      </c>
      <c r="F38" s="27" t="s">
        <v>52</v>
      </c>
    </row>
    <row r="39" spans="1:6" ht="20.100000000000001" customHeight="1">
      <c r="A39" s="22" t="s">
        <v>53</v>
      </c>
      <c r="B39" s="23">
        <v>2866.41</v>
      </c>
      <c r="C39" s="24"/>
      <c r="D39" s="25">
        <f>B39</f>
        <v>2866.41</v>
      </c>
      <c r="E39" s="26"/>
      <c r="F39" s="27"/>
    </row>
    <row r="40" spans="1:6">
      <c r="A40" s="29" t="s">
        <v>19</v>
      </c>
      <c r="B40" s="23">
        <f>SUM(B26:B39)</f>
        <v>404516.72</v>
      </c>
      <c r="C40" s="30"/>
      <c r="D40" s="25">
        <f>SUM(D26:D38)</f>
        <v>396758</v>
      </c>
      <c r="E40" s="31"/>
      <c r="F40" s="32"/>
    </row>
    <row r="41" spans="1:6">
      <c r="A41" s="29" t="s">
        <v>54</v>
      </c>
      <c r="B41" s="23">
        <f>B40*0.18</f>
        <v>72813.00959999999</v>
      </c>
      <c r="C41" s="30"/>
      <c r="D41" s="25">
        <f>D40*0.18</f>
        <v>71416.44</v>
      </c>
      <c r="E41" s="31"/>
      <c r="F41" s="32"/>
    </row>
    <row r="42" spans="1:6">
      <c r="A42" s="33" t="s">
        <v>21</v>
      </c>
      <c r="B42" s="25">
        <f>B40+B41</f>
        <v>477329.72959999996</v>
      </c>
      <c r="C42" s="34"/>
      <c r="D42" s="25">
        <f>D40+D41</f>
        <v>468174.44</v>
      </c>
      <c r="E42" s="34"/>
      <c r="F42" s="32"/>
    </row>
  </sheetData>
  <mergeCells count="2">
    <mergeCell ref="A1:E1"/>
    <mergeCell ref="A22:C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2002-01-22T21:38:35Z</dcterms:created>
  <dcterms:modified xsi:type="dcterms:W3CDTF">2002-01-22T21:39:12Z</dcterms:modified>
</cp:coreProperties>
</file>