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C6" i="1"/>
  <c r="D6" i="1"/>
  <c r="C7" i="1"/>
  <c r="D7" i="1"/>
  <c r="D8" i="1"/>
  <c r="C8" i="1" s="1"/>
  <c r="A9" i="1"/>
  <c r="D9" i="1"/>
  <c r="A10" i="1"/>
  <c r="C10" i="1"/>
  <c r="D10" i="1"/>
  <c r="A11" i="1"/>
  <c r="D11" i="1"/>
  <c r="A12" i="1"/>
  <c r="C13" i="1"/>
  <c r="D13" i="1"/>
  <c r="C14" i="1"/>
  <c r="D14" i="1"/>
  <c r="D15" i="1"/>
  <c r="C16" i="1"/>
  <c r="D16" i="1"/>
  <c r="C17" i="1"/>
  <c r="D17" i="1"/>
  <c r="C18" i="1"/>
  <c r="D18" i="1"/>
  <c r="C12" i="1"/>
  <c r="D12" i="1" s="1"/>
  <c r="D19" i="1" s="1"/>
  <c r="C11" i="1"/>
  <c r="D21" i="1" l="1"/>
  <c r="D20" i="1"/>
  <c r="C15" i="1"/>
  <c r="C9" i="1"/>
  <c r="C19" i="1" s="1"/>
  <c r="C20" i="1" l="1"/>
  <c r="C21" i="1" s="1"/>
</calcChain>
</file>

<file path=xl/sharedStrings.xml><?xml version="1.0" encoding="utf-8"?>
<sst xmlns="http://schemas.openxmlformats.org/spreadsheetml/2006/main" count="35" uniqueCount="23">
  <si>
    <t>Всего с НДС</t>
  </si>
  <si>
    <t>НДС</t>
  </si>
  <si>
    <t>Всего</t>
  </si>
  <si>
    <t>01.2014-12.2014</t>
  </si>
  <si>
    <t>Общеэксплуатационные расходы</t>
  </si>
  <si>
    <t xml:space="preserve">Непредвид,профосмотры </t>
  </si>
  <si>
    <t>1824м2</t>
  </si>
  <si>
    <t>Очистка кровли от снега и наледи</t>
  </si>
  <si>
    <t>Благоустройство</t>
  </si>
  <si>
    <t>24858 м3</t>
  </si>
  <si>
    <t>Гидравлические испытания</t>
  </si>
  <si>
    <t xml:space="preserve">Пуск ЦО </t>
  </si>
  <si>
    <t>Сверхплановый объем</t>
  </si>
  <si>
    <t>КГМ</t>
  </si>
  <si>
    <t>1871,9м2</t>
  </si>
  <si>
    <t>Расход по уборке территории</t>
  </si>
  <si>
    <t>Кол-во квартир</t>
  </si>
  <si>
    <t>Дата исполнения</t>
  </si>
  <si>
    <t>Выполненно работ на сумму руб.</t>
  </si>
  <si>
    <t>Запланировано работ на сумму руб</t>
  </si>
  <si>
    <t>Объем работ</t>
  </si>
  <si>
    <t>Адрес</t>
  </si>
  <si>
    <t>Переспективный план работ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</si>
</sst>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4;&#1099;&#1087;&#1086;&#1083;&#1085;&#1077;&#1085;&#1080;&#1080;%20&#1075;&#1086;&#1076;&#1086;&#1074;&#1086;&#1075;&#1086;%20&#1087;&#1083;&#1072;&#1085;&#1072;%20&#1084;&#1077;&#1088;&#1086;&#1087;&#1088;&#1080;&#1103;&#1090;&#1080;&#1081;%202014%20&#1059;&#1083;&#1100;&#1103;&#1085;&#1086;&#1074;&#1099;&#1093;%20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28">
          <cell r="A28" t="str">
            <v>Ульяновых 46</v>
          </cell>
        </row>
        <row r="29">
          <cell r="B29">
            <v>61546.97</v>
          </cell>
          <cell r="D29">
            <v>61686.5</v>
          </cell>
        </row>
        <row r="30">
          <cell r="B30">
            <v>10349.24</v>
          </cell>
          <cell r="D30">
            <v>12871.88</v>
          </cell>
        </row>
        <row r="31">
          <cell r="B31">
            <v>4262.3999999999996</v>
          </cell>
        </row>
        <row r="32">
          <cell r="A32" t="str">
            <v xml:space="preserve">Смена труб ХГВС </v>
          </cell>
          <cell r="B32">
            <v>5591.8</v>
          </cell>
          <cell r="D32">
            <v>5591.8</v>
          </cell>
        </row>
        <row r="33">
          <cell r="A33" t="str">
            <v>Смена т/провода канализации</v>
          </cell>
          <cell r="B33">
            <v>19662.09</v>
          </cell>
        </row>
        <row r="34">
          <cell r="A34" t="str">
            <v>Установка водомеров</v>
          </cell>
          <cell r="B34">
            <v>6907.72</v>
          </cell>
          <cell r="D34">
            <v>6907.72</v>
          </cell>
        </row>
        <row r="35">
          <cell r="A35" t="str">
            <v>Ремонт и смена водосточных труб</v>
          </cell>
          <cell r="D35">
            <v>2741.58</v>
          </cell>
        </row>
        <row r="36">
          <cell r="B36">
            <v>826.34</v>
          </cell>
        </row>
        <row r="37">
          <cell r="B37">
            <v>13362.55</v>
          </cell>
          <cell r="D37">
            <v>15018.61</v>
          </cell>
        </row>
        <row r="38">
          <cell r="B38">
            <v>3017.13</v>
          </cell>
          <cell r="D38">
            <v>3017.13</v>
          </cell>
        </row>
        <row r="39">
          <cell r="B39">
            <v>17608.509999999998</v>
          </cell>
          <cell r="D39">
            <v>27104.639999999999</v>
          </cell>
        </row>
        <row r="40">
          <cell r="B40">
            <v>82700.27</v>
          </cell>
          <cell r="D40">
            <v>54609.94</v>
          </cell>
        </row>
        <row r="41">
          <cell r="B41">
            <v>127358.46</v>
          </cell>
          <cell r="D41">
            <v>44665.05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XFD22"/>
    </sheetView>
  </sheetViews>
  <sheetFormatPr defaultRowHeight="15" x14ac:dyDescent="0.25"/>
  <cols>
    <col min="1" max="1" width="24.85546875" customWidth="1"/>
    <col min="2" max="2" width="19.5703125" customWidth="1"/>
    <col min="3" max="3" width="17.85546875" customWidth="1"/>
    <col min="4" max="4" width="19.28515625" customWidth="1"/>
    <col min="5" max="5" width="21.140625" customWidth="1"/>
  </cols>
  <sheetData>
    <row r="1" spans="1:5" x14ac:dyDescent="0.25">
      <c r="A1" s="18" t="s">
        <v>22</v>
      </c>
      <c r="B1" s="18"/>
      <c r="C1" s="18"/>
      <c r="D1" s="18"/>
      <c r="E1" s="18"/>
    </row>
    <row r="2" spans="1:5" x14ac:dyDescent="0.25">
      <c r="A2" s="17"/>
      <c r="B2" s="17"/>
      <c r="C2" s="17"/>
      <c r="D2" s="17"/>
      <c r="E2" s="17"/>
    </row>
    <row r="3" spans="1:5" ht="48" x14ac:dyDescent="0.25">
      <c r="A3" s="16" t="s">
        <v>21</v>
      </c>
      <c r="B3" s="16" t="s">
        <v>20</v>
      </c>
      <c r="C3" s="15" t="s">
        <v>19</v>
      </c>
      <c r="D3" s="15" t="s">
        <v>18</v>
      </c>
      <c r="E3" s="15" t="s">
        <v>17</v>
      </c>
    </row>
    <row r="4" spans="1:5" x14ac:dyDescent="0.25">
      <c r="A4" s="13" t="str">
        <f>'[1]2014'!A28</f>
        <v>Ульяновых 46</v>
      </c>
      <c r="B4" s="13"/>
      <c r="C4" s="14"/>
      <c r="D4" s="13"/>
      <c r="E4" s="13"/>
    </row>
    <row r="5" spans="1:5" x14ac:dyDescent="0.25">
      <c r="A5" s="13" t="s">
        <v>16</v>
      </c>
      <c r="B5" s="10"/>
      <c r="C5" s="9"/>
      <c r="D5" s="10"/>
      <c r="E5" s="10"/>
    </row>
    <row r="6" spans="1:5" ht="63.75" x14ac:dyDescent="0.25">
      <c r="A6" s="11" t="s">
        <v>15</v>
      </c>
      <c r="B6" s="10" t="s">
        <v>14</v>
      </c>
      <c r="C6" s="9">
        <f>'[1]2014'!D29</f>
        <v>61686.5</v>
      </c>
      <c r="D6" s="9">
        <f>'[1]2014'!B29</f>
        <v>61546.97</v>
      </c>
      <c r="E6" s="8" t="s">
        <v>3</v>
      </c>
    </row>
    <row r="7" spans="1:5" x14ac:dyDescent="0.25">
      <c r="A7" s="11" t="s">
        <v>13</v>
      </c>
      <c r="B7" s="10"/>
      <c r="C7" s="12">
        <f>'[1]2014'!D30</f>
        <v>12871.88</v>
      </c>
      <c r="D7" s="9">
        <f>'[1]2014'!B30</f>
        <v>10349.24</v>
      </c>
      <c r="E7" s="8" t="s">
        <v>3</v>
      </c>
    </row>
    <row r="8" spans="1:5" ht="38.25" x14ac:dyDescent="0.25">
      <c r="A8" s="11" t="s">
        <v>12</v>
      </c>
      <c r="B8" s="10"/>
      <c r="C8" s="12">
        <f>D8</f>
        <v>4262.3999999999996</v>
      </c>
      <c r="D8" s="9">
        <f>'[1]2014'!B31</f>
        <v>4262.3999999999996</v>
      </c>
      <c r="E8" s="8" t="s">
        <v>3</v>
      </c>
    </row>
    <row r="9" spans="1:5" ht="38.25" x14ac:dyDescent="0.25">
      <c r="A9" s="11" t="str">
        <f>'[1]2014'!A32</f>
        <v xml:space="preserve">Смена труб ХГВС </v>
      </c>
      <c r="B9" s="10"/>
      <c r="C9" s="9">
        <f>'[1]2014'!D32</f>
        <v>5591.8</v>
      </c>
      <c r="D9" s="9">
        <f>'[1]2014'!B32</f>
        <v>5591.8</v>
      </c>
      <c r="E9" s="8" t="s">
        <v>3</v>
      </c>
    </row>
    <row r="10" spans="1:5" ht="63.75" x14ac:dyDescent="0.25">
      <c r="A10" s="11" t="str">
        <f>'[1]2014'!A33</f>
        <v>Смена т/провода канализации</v>
      </c>
      <c r="B10" s="10"/>
      <c r="C10" s="9">
        <f>'[1]2014'!B33</f>
        <v>19662.09</v>
      </c>
      <c r="D10" s="9">
        <f>'[1]2014'!B33</f>
        <v>19662.09</v>
      </c>
      <c r="E10" s="8" t="s">
        <v>3</v>
      </c>
    </row>
    <row r="11" spans="1:5" ht="51" x14ac:dyDescent="0.25">
      <c r="A11" s="11" t="str">
        <f>'[1]2014'!A34</f>
        <v>Установка водомеров</v>
      </c>
      <c r="B11" s="10"/>
      <c r="C11" s="9">
        <f>'[1]2014'!D34</f>
        <v>6907.72</v>
      </c>
      <c r="D11" s="9">
        <f>'[1]2014'!B34</f>
        <v>6907.72</v>
      </c>
      <c r="E11" s="8" t="s">
        <v>3</v>
      </c>
    </row>
    <row r="12" spans="1:5" ht="51" x14ac:dyDescent="0.25">
      <c r="A12" s="11" t="str">
        <f>'[1]2014'!A35</f>
        <v>Ремонт и смена водосточных труб</v>
      </c>
      <c r="B12" s="10"/>
      <c r="C12" s="9">
        <f>'[1]2014'!D35</f>
        <v>2741.58</v>
      </c>
      <c r="D12" s="9">
        <f>C12</f>
        <v>2741.58</v>
      </c>
      <c r="E12" s="8" t="s">
        <v>3</v>
      </c>
    </row>
    <row r="13" spans="1:5" x14ac:dyDescent="0.25">
      <c r="A13" s="11" t="s">
        <v>11</v>
      </c>
      <c r="B13" s="10"/>
      <c r="C13" s="9">
        <f>'[1]2014'!B36</f>
        <v>826.34</v>
      </c>
      <c r="D13" s="9">
        <f>'[1]2014'!B36</f>
        <v>826.34</v>
      </c>
      <c r="E13" s="8" t="s">
        <v>3</v>
      </c>
    </row>
    <row r="14" spans="1:5" ht="51" x14ac:dyDescent="0.25">
      <c r="A14" s="11" t="s">
        <v>10</v>
      </c>
      <c r="B14" s="10" t="s">
        <v>9</v>
      </c>
      <c r="C14" s="9">
        <f>'[1]2014'!D37</f>
        <v>15018.61</v>
      </c>
      <c r="D14" s="9">
        <f>'[1]2014'!B37</f>
        <v>13362.55</v>
      </c>
      <c r="E14" s="8" t="s">
        <v>3</v>
      </c>
    </row>
    <row r="15" spans="1:5" ht="25.5" x14ac:dyDescent="0.25">
      <c r="A15" s="11" t="s">
        <v>8</v>
      </c>
      <c r="B15" s="10"/>
      <c r="C15" s="9">
        <f>'[1]2014'!D38</f>
        <v>3017.13</v>
      </c>
      <c r="D15" s="9">
        <f>'[1]2014'!B38</f>
        <v>3017.13</v>
      </c>
      <c r="E15" s="8" t="s">
        <v>3</v>
      </c>
    </row>
    <row r="16" spans="1:5" ht="51" x14ac:dyDescent="0.25">
      <c r="A16" s="11" t="s">
        <v>7</v>
      </c>
      <c r="B16" s="10" t="s">
        <v>6</v>
      </c>
      <c r="C16" s="9">
        <f>'[1]2014'!D39</f>
        <v>27104.639999999999</v>
      </c>
      <c r="D16" s="9">
        <f>'[1]2014'!B39</f>
        <v>17608.509999999998</v>
      </c>
      <c r="E16" s="8" t="s">
        <v>3</v>
      </c>
    </row>
    <row r="17" spans="1:5" ht="38.25" x14ac:dyDescent="0.25">
      <c r="A17" s="11" t="s">
        <v>5</v>
      </c>
      <c r="B17" s="10"/>
      <c r="C17" s="9">
        <f>'[1]2014'!D40</f>
        <v>54609.94</v>
      </c>
      <c r="D17" s="9">
        <f>'[1]2014'!B40</f>
        <v>82700.27</v>
      </c>
      <c r="E17" s="8" t="s">
        <v>3</v>
      </c>
    </row>
    <row r="18" spans="1:5" ht="51" x14ac:dyDescent="0.25">
      <c r="A18" s="11" t="s">
        <v>4</v>
      </c>
      <c r="B18" s="10"/>
      <c r="C18" s="9">
        <f>'[1]2014'!D41</f>
        <v>44665.05</v>
      </c>
      <c r="D18" s="9">
        <f>'[1]2014'!B41</f>
        <v>127358.46</v>
      </c>
      <c r="E18" s="8" t="s">
        <v>3</v>
      </c>
    </row>
    <row r="19" spans="1:5" x14ac:dyDescent="0.25">
      <c r="A19" s="7" t="s">
        <v>2</v>
      </c>
      <c r="B19" s="4"/>
      <c r="C19" s="5">
        <f>SUM(C6:C18)</f>
        <v>258965.68</v>
      </c>
      <c r="D19" s="5">
        <f>SUM(D6:D18)</f>
        <v>355935.06000000006</v>
      </c>
      <c r="E19" s="4"/>
    </row>
    <row r="20" spans="1:5" x14ac:dyDescent="0.25">
      <c r="A20" s="7" t="s">
        <v>1</v>
      </c>
      <c r="B20" s="4"/>
      <c r="C20" s="5">
        <f>C19*18%</f>
        <v>46613.822399999997</v>
      </c>
      <c r="D20" s="4">
        <f>D19*18%</f>
        <v>64068.310800000007</v>
      </c>
      <c r="E20" s="4"/>
    </row>
    <row r="21" spans="1:5" ht="30" x14ac:dyDescent="0.25">
      <c r="A21" s="6" t="s">
        <v>0</v>
      </c>
      <c r="B21" s="4"/>
      <c r="C21" s="5">
        <f>C19+C20</f>
        <v>305579.5024</v>
      </c>
      <c r="D21" s="5">
        <f>D19+D20</f>
        <v>420003.37080000003</v>
      </c>
      <c r="E21" s="4"/>
    </row>
    <row r="22" spans="1:5" x14ac:dyDescent="0.25">
      <c r="A22" s="3"/>
      <c r="B22" s="1"/>
      <c r="C22" s="2"/>
      <c r="D22" s="1"/>
      <c r="E22" s="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2015-08-18T09:28:54Z</dcterms:created>
  <dcterms:modified xsi:type="dcterms:W3CDTF">2015-08-18T09:29:13Z</dcterms:modified>
</cp:coreProperties>
</file>