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340" yWindow="-150" windowWidth="16275" windowHeight="11565"/>
  </bookViews>
  <sheets>
    <sheet name="20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29" i="1"/>
  <c r="E33"/>
  <c r="E23"/>
  <c r="D32"/>
  <c r="E32" s="1"/>
  <c r="A2"/>
  <c r="B31" l="1"/>
  <c r="E31" s="1"/>
  <c r="B30"/>
  <c r="B28"/>
  <c r="B27"/>
  <c r="B26"/>
  <c r="B25"/>
  <c r="B24"/>
  <c r="B34" l="1"/>
  <c r="E24"/>
  <c r="D25"/>
  <c r="D26"/>
  <c r="E26" s="1"/>
  <c r="D27"/>
  <c r="E27" s="1"/>
  <c r="D28"/>
  <c r="E28" s="1"/>
  <c r="D30"/>
  <c r="E30" s="1"/>
  <c r="B35"/>
  <c r="B36" s="1"/>
  <c r="D34" l="1"/>
  <c r="E25"/>
  <c r="D35" l="1"/>
  <c r="D36" s="1"/>
</calcChain>
</file>

<file path=xl/sharedStrings.xml><?xml version="1.0" encoding="utf-8"?>
<sst xmlns="http://schemas.openxmlformats.org/spreadsheetml/2006/main" count="70" uniqueCount="43">
  <si>
    <t>Отчет о выполнении годового плана мероприятий за 2013год.                           Постановление Правительства РФ от 23 сентября № 731(раздел 11 пункт 6)</t>
  </si>
  <si>
    <t>Кольцевая 61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</si>
  <si>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</si>
  <si>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</si>
  <si>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</si>
  <si>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</si>
  <si>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</si>
  <si>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</si>
  <si>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</si>
  <si>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Остекление</t>
  </si>
  <si>
    <t>сентябрь</t>
  </si>
  <si>
    <t>Покраска к/площадки</t>
  </si>
  <si>
    <t>май</t>
  </si>
  <si>
    <t>май-август</t>
  </si>
  <si>
    <t>Гидравлические испытания</t>
  </si>
  <si>
    <t>Пуск-напуск ЦО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</si>
  <si>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</si>
  <si>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</si>
  <si>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</si>
  <si>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</si>
  <si>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</si>
  <si>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</si>
  <si>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</si>
  <si>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</si>
  <si>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</si>
  <si>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</si>
  <si>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01.01.2013-31.12.2013</t>
  </si>
  <si>
    <t>Стоимость работ(факт)</t>
  </si>
  <si>
    <t>Стоимость работ(план)</t>
  </si>
  <si>
    <t>Разница м/у планом и фактом</t>
  </si>
  <si>
    <t>Примечание</t>
  </si>
  <si>
    <t>Увеличение стоимости ГСМ,привлечение сторонний техники</t>
  </si>
  <si>
    <t>Мусора вывезенно меньше запланированного</t>
  </si>
  <si>
    <t>Увеличение стоимости калькуляции</t>
  </si>
  <si>
    <t>Очистка производилась частично</t>
  </si>
  <si>
    <t>Увеличение стоимости материалов</t>
  </si>
  <si>
    <t>Фактический расход меньше планового</t>
  </si>
  <si>
    <t>Итого</t>
  </si>
  <si>
    <t>кол-во квартир</t>
  </si>
  <si>
    <t>1890м2</t>
  </si>
  <si>
    <t>3091,33м2</t>
  </si>
  <si>
    <t>23994м3</t>
  </si>
  <si>
    <t>Перспективный план работ на 2013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</si>
</sst>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73">
          <cell r="B73">
            <v>28160.853015824861</v>
          </cell>
        </row>
        <row r="81">
          <cell r="F81">
            <v>7971.4213167456792</v>
          </cell>
          <cell r="I81">
            <v>1156.6278196932385</v>
          </cell>
          <cell r="L81">
            <v>3098.1109830133623</v>
          </cell>
          <cell r="O81">
            <v>723.01415796165907</v>
          </cell>
          <cell r="X81">
            <v>712.62</v>
          </cell>
          <cell r="AJ81">
            <v>1073.2</v>
          </cell>
          <cell r="AK81">
            <v>1073.2</v>
          </cell>
          <cell r="AT81">
            <v>1008.4614071781142</v>
          </cell>
          <cell r="AU81">
            <v>7978.2063667352559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A15" sqref="A15:C17"/>
    </sheetView>
  </sheetViews>
  <sheetFormatPr defaultRowHeight="15"/>
  <cols>
    <col min="1" max="1" width="25.42578125" customWidth="1"/>
    <col min="2" max="2" width="15.140625" customWidth="1"/>
    <col min="3" max="3" width="21.85546875" customWidth="1"/>
    <col min="4" max="4" width="23.7109375" customWidth="1"/>
    <col min="5" max="5" width="14.7109375" customWidth="1"/>
    <col min="6" max="6" width="24.28515625" customWidth="1"/>
  </cols>
  <sheetData>
    <row r="1" spans="1:4" ht="48" customHeight="1">
      <c r="A1" s="28" t="s">
        <v>42</v>
      </c>
      <c r="B1" s="29"/>
      <c r="C1" s="29"/>
      <c r="D1" s="29"/>
    </row>
    <row r="2" spans="1:4" ht="31.5">
      <c r="A2" s="30" t="str">
        <f>A22</f>
        <v>Кольцевая 61</v>
      </c>
      <c r="B2" s="30" t="s">
        <v>23</v>
      </c>
      <c r="C2" s="31" t="s">
        <v>24</v>
      </c>
      <c r="D2" s="31" t="s">
        <v>25</v>
      </c>
    </row>
    <row r="3" spans="1:4" ht="15.75">
      <c r="A3" s="23" t="s">
        <v>38</v>
      </c>
      <c r="B3" s="23">
        <v>80</v>
      </c>
      <c r="C3" s="23"/>
      <c r="D3" s="23"/>
    </row>
    <row r="4" spans="1:4" ht="31.5">
      <c r="A4" s="24" t="s">
        <v>3</v>
      </c>
      <c r="B4" s="23" t="s">
        <v>40</v>
      </c>
      <c r="C4" s="25">
        <v>72786.36</v>
      </c>
      <c r="D4" s="23" t="s">
        <v>26</v>
      </c>
    </row>
    <row r="5" spans="1:4" ht="15.75">
      <c r="A5" s="24" t="s">
        <v>5</v>
      </c>
      <c r="B5" s="23"/>
      <c r="C5" s="25">
        <v>12454.44</v>
      </c>
      <c r="D5" s="23" t="s">
        <v>26</v>
      </c>
    </row>
    <row r="6" spans="1:4" ht="31.5">
      <c r="A6" s="24" t="s">
        <v>6</v>
      </c>
      <c r="B6" s="23"/>
      <c r="C6" s="25">
        <v>3821.1251409750212</v>
      </c>
      <c r="D6" s="23" t="s">
        <v>26</v>
      </c>
    </row>
    <row r="7" spans="1:4" ht="63">
      <c r="A7" s="24" t="s">
        <v>7</v>
      </c>
      <c r="B7" s="23"/>
      <c r="C7" s="25">
        <v>712.62</v>
      </c>
      <c r="D7" s="23" t="s">
        <v>26</v>
      </c>
    </row>
    <row r="8" spans="1:4" ht="15.75">
      <c r="A8" s="24" t="s">
        <v>9</v>
      </c>
      <c r="B8" s="23"/>
      <c r="C8" s="25">
        <v>1073.2</v>
      </c>
      <c r="D8" s="23" t="s">
        <v>26</v>
      </c>
    </row>
    <row r="9" spans="1:4" ht="15.75">
      <c r="A9" s="24" t="s">
        <v>11</v>
      </c>
      <c r="B9" s="23"/>
      <c r="C9" s="25">
        <v>1073.2</v>
      </c>
      <c r="D9" s="23" t="s">
        <v>26</v>
      </c>
    </row>
    <row r="10" spans="1:4" ht="31.5">
      <c r="A10" s="24" t="s">
        <v>14</v>
      </c>
      <c r="B10" s="23" t="s">
        <v>41</v>
      </c>
      <c r="C10" s="25">
        <v>19046.16</v>
      </c>
      <c r="D10" s="23" t="s">
        <v>26</v>
      </c>
    </row>
    <row r="11" spans="1:4" ht="15.75">
      <c r="A11" s="24" t="s">
        <v>15</v>
      </c>
      <c r="B11" s="23"/>
      <c r="C11" s="25">
        <v>1008.4614071781142</v>
      </c>
      <c r="D11" s="23" t="s">
        <v>26</v>
      </c>
    </row>
    <row r="12" spans="1:4" ht="31.5">
      <c r="A12" s="22" t="s">
        <v>16</v>
      </c>
      <c r="B12" s="26" t="s">
        <v>39</v>
      </c>
      <c r="C12" s="27">
        <v>22864.799999999999</v>
      </c>
      <c r="D12" s="26" t="s">
        <v>26</v>
      </c>
    </row>
    <row r="13" spans="1:4" ht="31.5">
      <c r="A13" s="22" t="s">
        <v>18</v>
      </c>
      <c r="B13" s="26"/>
      <c r="C13" s="27">
        <v>72192.959999999992</v>
      </c>
      <c r="D13" s="26" t="s">
        <v>26</v>
      </c>
    </row>
    <row r="14" spans="1:4" ht="31.5">
      <c r="A14" s="22" t="s">
        <v>19</v>
      </c>
      <c r="B14" s="26"/>
      <c r="C14" s="27">
        <v>99277.2</v>
      </c>
      <c r="D14" s="26" t="s">
        <v>26</v>
      </c>
    </row>
    <row r="15" spans="1:4" ht="15.75">
      <c r="A15" s="32" t="s">
        <v>37</v>
      </c>
      <c r="B15" s="33"/>
      <c r="C15" s="34">
        <v>306310.52654815314</v>
      </c>
      <c r="D15" s="26"/>
    </row>
    <row r="16" spans="1:4" ht="15.75">
      <c r="A16" s="35" t="s">
        <v>21</v>
      </c>
      <c r="B16" s="33"/>
      <c r="C16" s="34">
        <v>55135.894778667564</v>
      </c>
      <c r="D16" s="26"/>
    </row>
    <row r="17" spans="1:6" ht="15.75">
      <c r="A17" s="35" t="s">
        <v>22</v>
      </c>
      <c r="B17" s="33"/>
      <c r="C17" s="34">
        <v>361446.42132682068</v>
      </c>
      <c r="D17" s="26"/>
    </row>
    <row r="19" spans="1:6" hidden="1">
      <c r="A19" s="20" t="s">
        <v>0</v>
      </c>
      <c r="B19" s="21"/>
      <c r="C19" s="21"/>
    </row>
    <row r="20" spans="1:6" hidden="1">
      <c r="A20" s="21"/>
      <c r="B20" s="21"/>
      <c r="C20" s="21"/>
    </row>
    <row r="21" spans="1:6" hidden="1">
      <c r="A21" s="21"/>
      <c r="B21" s="21"/>
      <c r="C21" s="21"/>
    </row>
    <row r="22" spans="1:6" ht="23.25" hidden="1">
      <c r="A22" s="1" t="s">
        <v>1</v>
      </c>
      <c r="B22" s="2" t="s">
        <v>27</v>
      </c>
      <c r="C22" s="3" t="s">
        <v>2</v>
      </c>
      <c r="D22" s="14" t="s">
        <v>28</v>
      </c>
      <c r="E22" s="16" t="s">
        <v>29</v>
      </c>
      <c r="F22" s="17" t="s">
        <v>30</v>
      </c>
    </row>
    <row r="23" spans="1:6" ht="34.5" hidden="1" customHeight="1">
      <c r="A23" s="4" t="s">
        <v>3</v>
      </c>
      <c r="B23" s="13">
        <v>121677.30349999999</v>
      </c>
      <c r="C23" s="6" t="s">
        <v>4</v>
      </c>
      <c r="D23" s="15">
        <v>72786.36</v>
      </c>
      <c r="E23" s="18">
        <f>B23-D23</f>
        <v>48890.943499999994</v>
      </c>
      <c r="F23" s="16" t="s">
        <v>31</v>
      </c>
    </row>
    <row r="24" spans="1:6" ht="24.95" hidden="1" customHeight="1">
      <c r="A24" s="4" t="s">
        <v>5</v>
      </c>
      <c r="B24" s="5">
        <f>[1]год2013!$F$81+[1]год2013!$I$81</f>
        <v>9128.0491364389181</v>
      </c>
      <c r="C24" s="6" t="s">
        <v>4</v>
      </c>
      <c r="D24" s="15">
        <v>12454.44</v>
      </c>
      <c r="E24" s="18">
        <f t="shared" ref="E24:E33" si="0">B24-D24</f>
        <v>-3326.3908635610824</v>
      </c>
      <c r="F24" s="16" t="s">
        <v>32</v>
      </c>
    </row>
    <row r="25" spans="1:6" ht="24.95" hidden="1" customHeight="1">
      <c r="A25" s="7" t="s">
        <v>6</v>
      </c>
      <c r="B25" s="5">
        <f>[1]год2013!$L$81+[1]год2013!$O$81</f>
        <v>3821.1251409750212</v>
      </c>
      <c r="C25" s="6"/>
      <c r="D25" s="18">
        <f>B25</f>
        <v>3821.1251409750212</v>
      </c>
      <c r="E25" s="18">
        <f t="shared" si="0"/>
        <v>0</v>
      </c>
      <c r="F25" s="15"/>
    </row>
    <row r="26" spans="1:6" ht="24.95" hidden="1" customHeight="1">
      <c r="A26" s="4" t="s">
        <v>7</v>
      </c>
      <c r="B26" s="5">
        <f>[1]год2013!$X$81</f>
        <v>712.62</v>
      </c>
      <c r="C26" s="8" t="s">
        <v>8</v>
      </c>
      <c r="D26" s="18">
        <f>B26</f>
        <v>712.62</v>
      </c>
      <c r="E26" s="18">
        <f t="shared" si="0"/>
        <v>0</v>
      </c>
      <c r="F26" s="15"/>
    </row>
    <row r="27" spans="1:6" ht="24.95" hidden="1" customHeight="1">
      <c r="A27" s="4" t="s">
        <v>9</v>
      </c>
      <c r="B27" s="5">
        <f>[1]год2013!$AJ$81</f>
        <v>1073.2</v>
      </c>
      <c r="C27" s="8" t="s">
        <v>10</v>
      </c>
      <c r="D27" s="18">
        <f>B27</f>
        <v>1073.2</v>
      </c>
      <c r="E27" s="18">
        <f t="shared" si="0"/>
        <v>0</v>
      </c>
      <c r="F27" s="15"/>
    </row>
    <row r="28" spans="1:6" ht="24.95" hidden="1" customHeight="1">
      <c r="A28" s="4" t="s">
        <v>11</v>
      </c>
      <c r="B28" s="5">
        <f>[1]год2013!$AK$81</f>
        <v>1073.2</v>
      </c>
      <c r="C28" s="8" t="s">
        <v>12</v>
      </c>
      <c r="D28" s="18">
        <f>B28</f>
        <v>1073.2</v>
      </c>
      <c r="E28" s="18">
        <f t="shared" si="0"/>
        <v>0</v>
      </c>
      <c r="F28" s="15"/>
    </row>
    <row r="29" spans="1:6" ht="24.95" hidden="1" customHeight="1">
      <c r="A29" s="4" t="s">
        <v>14</v>
      </c>
      <c r="B29" s="5">
        <v>31883.26</v>
      </c>
      <c r="C29" s="8" t="s">
        <v>13</v>
      </c>
      <c r="D29" s="15">
        <v>19046.16</v>
      </c>
      <c r="E29" s="18">
        <f t="shared" si="0"/>
        <v>12837.099999999999</v>
      </c>
      <c r="F29" s="16" t="s">
        <v>33</v>
      </c>
    </row>
    <row r="30" spans="1:6" ht="24.95" hidden="1" customHeight="1">
      <c r="A30" s="4" t="s">
        <v>15</v>
      </c>
      <c r="B30" s="5">
        <f>[1]год2013!$AT$81</f>
        <v>1008.4614071781142</v>
      </c>
      <c r="C30" s="6" t="s">
        <v>10</v>
      </c>
      <c r="D30" s="18">
        <f>B30</f>
        <v>1008.4614071781142</v>
      </c>
      <c r="E30" s="18">
        <f t="shared" si="0"/>
        <v>0</v>
      </c>
      <c r="F30" s="16"/>
    </row>
    <row r="31" spans="1:6" ht="24.95" hidden="1" customHeight="1">
      <c r="A31" s="4" t="s">
        <v>16</v>
      </c>
      <c r="B31" s="5">
        <f>[1]год2013!$AU$81</f>
        <v>7978.2063667352559</v>
      </c>
      <c r="C31" s="6" t="s">
        <v>17</v>
      </c>
      <c r="D31" s="15">
        <v>22864.799999999999</v>
      </c>
      <c r="E31" s="18">
        <f t="shared" si="0"/>
        <v>-14886.593633264743</v>
      </c>
      <c r="F31" s="16" t="s">
        <v>34</v>
      </c>
    </row>
    <row r="32" spans="1:6" ht="24.95" hidden="1" customHeight="1">
      <c r="A32" s="4" t="s">
        <v>18</v>
      </c>
      <c r="B32" s="5">
        <v>113639.58900000001</v>
      </c>
      <c r="C32" s="6" t="s">
        <v>4</v>
      </c>
      <c r="D32" s="15">
        <f>18834.6+53358.36</f>
        <v>72192.959999999992</v>
      </c>
      <c r="E32" s="18">
        <f t="shared" si="0"/>
        <v>41446.629000000015</v>
      </c>
      <c r="F32" s="16" t="s">
        <v>35</v>
      </c>
    </row>
    <row r="33" spans="1:6" ht="24.95" hidden="1" customHeight="1">
      <c r="A33" s="4" t="s">
        <v>19</v>
      </c>
      <c r="B33" s="5">
        <v>86584</v>
      </c>
      <c r="C33" s="6" t="s">
        <v>4</v>
      </c>
      <c r="D33" s="15">
        <v>99277.2</v>
      </c>
      <c r="E33" s="18">
        <f t="shared" si="0"/>
        <v>-12693.199999999997</v>
      </c>
      <c r="F33" s="16" t="s">
        <v>36</v>
      </c>
    </row>
    <row r="34" spans="1:6" hidden="1">
      <c r="A34" s="9" t="s">
        <v>20</v>
      </c>
      <c r="B34" s="5">
        <f>SUM(B23:B33)</f>
        <v>378579.01455132733</v>
      </c>
      <c r="C34" s="6"/>
      <c r="D34" s="19">
        <f>SUM(D23:D33)</f>
        <v>306310.52654815314</v>
      </c>
      <c r="E34" s="15"/>
      <c r="F34" s="16"/>
    </row>
    <row r="35" spans="1:6" hidden="1">
      <c r="A35" s="9" t="s">
        <v>21</v>
      </c>
      <c r="B35" s="5">
        <f>B34*0.18</f>
        <v>68144.222619238921</v>
      </c>
      <c r="C35" s="6"/>
      <c r="D35" s="19">
        <f>D34*0.18</f>
        <v>55135.894778667564</v>
      </c>
      <c r="E35" s="15"/>
      <c r="F35" s="16"/>
    </row>
    <row r="36" spans="1:6" hidden="1">
      <c r="A36" s="10" t="s">
        <v>22</v>
      </c>
      <c r="B36" s="11">
        <f>B34+B35</f>
        <v>446723.23717056622</v>
      </c>
      <c r="C36" s="12"/>
      <c r="D36" s="19">
        <f>D34+D35</f>
        <v>361446.42132682068</v>
      </c>
      <c r="E36" s="15"/>
      <c r="F36" s="16"/>
    </row>
    <row r="37" spans="1:6" hidden="1"/>
    <row r="38" spans="1:6" hidden="1"/>
    <row r="39" spans="1:6" hidden="1"/>
  </sheetData>
  <mergeCells count="2">
    <mergeCell ref="A19:C21"/>
    <mergeCell ref="A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2014-11-07T10:00:09Z</dcterms:modified>
</cp:coreProperties>
</file>