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3г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26" i="1"/>
  <c r="E29"/>
  <c r="E30"/>
  <c r="E22"/>
  <c r="D29"/>
  <c r="C11"/>
  <c r="A2"/>
  <c r="B28" l="1"/>
  <c r="E28" s="1"/>
  <c r="B27"/>
  <c r="B25"/>
  <c r="B24"/>
  <c r="D24" s="1"/>
  <c r="E24" s="1"/>
  <c r="B23"/>
  <c r="E23" s="1"/>
  <c r="C9" l="1"/>
  <c r="D27"/>
  <c r="E27" s="1"/>
  <c r="C6"/>
  <c r="C7"/>
  <c r="D25"/>
  <c r="B31"/>
  <c r="B32" s="1"/>
  <c r="B33" s="1"/>
  <c r="D31" l="1"/>
  <c r="D32" s="1"/>
  <c r="D33" s="1"/>
  <c r="E25"/>
  <c r="C13"/>
  <c r="C14" s="1"/>
  <c r="C15" s="1"/>
</calcChain>
</file>

<file path=xl/sharedStrings.xml><?xml version="1.0" encoding="utf-8"?>
<sst xmlns="http://schemas.openxmlformats.org/spreadsheetml/2006/main" count="62" uniqueCount="40">
  <si>
    <t>Кольцевая 59</t>
  </si>
  <si>
    <t>Сроки осуществление плановых работ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</si>
  <si>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</si>
  <si>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</si>
  <si>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</si>
  <si>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</si>
  <si>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</si>
  <si>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</si>
  <si>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май-август</t>
  </si>
  <si>
    <t>Гидравлические испытания</t>
  </si>
  <si>
    <t>Кронирование</t>
  </si>
  <si>
    <t>август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</si>
  <si>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</si>
  <si>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</si>
  <si>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</si>
  <si>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</si>
  <si>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</si>
  <si>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</si>
  <si>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</si>
  <si>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Отчет о выполнении годового плана мероприятий за 2013год. Постановление Правительства РФ от 23 сентября № 731(раздел 11 пункт 6)</t>
  </si>
  <si>
    <t>Объем работ</t>
  </si>
  <si>
    <t>Запланировано работ на сумму руб</t>
  </si>
  <si>
    <t>Дата исполнения</t>
  </si>
  <si>
    <t>Кол-во квартир</t>
  </si>
  <si>
    <t>НДС 18%</t>
  </si>
  <si>
    <t>01.01.2013-31.12.2013</t>
  </si>
  <si>
    <t>913м2</t>
  </si>
  <si>
    <t>3370м2</t>
  </si>
  <si>
    <t>10131м3</t>
  </si>
  <si>
    <t>Стоимость работ(план)</t>
  </si>
  <si>
    <t>Стоимость работ(факт)</t>
  </si>
  <si>
    <t>Разница м/у планом и фактом</t>
  </si>
  <si>
    <t>Примечание</t>
  </si>
  <si>
    <t>Увеличение стоимости ГСМ,материалов</t>
  </si>
  <si>
    <t>Вывезенно меньшезапланированного</t>
  </si>
  <si>
    <t>Увеличение колькуляции</t>
  </si>
  <si>
    <t>Произвеленна очистка кровли частично</t>
  </si>
  <si>
    <t>Увеличение стоимости материалов</t>
  </si>
  <si>
    <t>Фактический расход меньше запланированного</t>
  </si>
  <si>
    <t xml:space="preserve">Перспективный план работ на 2013 г.  
Постановление Правительства РФ от 23 сентября №731 (раздел 11 пункт б)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</si>
</sst>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1" fontId="1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1" fontId="4" fillId="2" borderId="1" xfId="0" applyNumberFormat="1" applyFont="1" applyFill="1" applyBorder="1"/>
    <xf numFmtId="1" fontId="0" fillId="0" borderId="0" xfId="0" applyNumberForma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&#1079;&#1072;&#1090;&#1088;&#1072;&#1090;&#1099;%202013&#1075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73">
          <cell r="B73">
            <v>28160.853015824861</v>
          </cell>
        </row>
        <row r="80">
          <cell r="F80">
            <v>4629.8274875636289</v>
          </cell>
          <cell r="I80">
            <v>665.91136105121564</v>
          </cell>
          <cell r="L80">
            <v>1508.7788279602744</v>
          </cell>
          <cell r="O80">
            <v>351.98127414136241</v>
          </cell>
          <cell r="X80">
            <v>712.62</v>
          </cell>
          <cell r="AU80">
            <v>3925.0488369461727</v>
          </cell>
          <cell r="BH80">
            <v>14954.369999999999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B7" sqref="B7"/>
    </sheetView>
  </sheetViews>
  <sheetFormatPr defaultRowHeight="15"/>
  <cols>
    <col min="1" max="1" width="28.140625" customWidth="1"/>
    <col min="2" max="2" width="16.28515625" customWidth="1"/>
    <col min="3" max="3" width="23" customWidth="1"/>
    <col min="4" max="4" width="24.7109375" customWidth="1"/>
    <col min="5" max="5" width="16.28515625" customWidth="1"/>
    <col min="6" max="6" width="18.5703125" customWidth="1"/>
  </cols>
  <sheetData>
    <row r="1" spans="1:4" ht="33" customHeight="1">
      <c r="A1" s="25" t="s">
        <v>39</v>
      </c>
      <c r="B1" s="25"/>
      <c r="C1" s="25"/>
      <c r="D1" s="25"/>
    </row>
    <row r="2" spans="1:4" ht="36.75" customHeight="1">
      <c r="A2" s="29" t="str">
        <f>A21</f>
        <v>Кольцевая 59</v>
      </c>
      <c r="B2" s="29" t="s">
        <v>20</v>
      </c>
      <c r="C2" s="29" t="s">
        <v>21</v>
      </c>
      <c r="D2" s="29" t="s">
        <v>22</v>
      </c>
    </row>
    <row r="3" spans="1:4" ht="15.75">
      <c r="A3" s="27" t="s">
        <v>23</v>
      </c>
      <c r="B3" s="27">
        <v>60</v>
      </c>
      <c r="C3" s="27"/>
      <c r="D3" s="27"/>
    </row>
    <row r="4" spans="1:4" ht="31.5">
      <c r="A4" s="26" t="s">
        <v>2</v>
      </c>
      <c r="B4" s="27" t="s">
        <v>27</v>
      </c>
      <c r="C4" s="28">
        <v>57163.32</v>
      </c>
      <c r="D4" s="27" t="s">
        <v>25</v>
      </c>
    </row>
    <row r="5" spans="1:4" ht="15.75">
      <c r="A5" s="26" t="s">
        <v>4</v>
      </c>
      <c r="B5" s="27"/>
      <c r="C5" s="27">
        <v>9010.7999999999993</v>
      </c>
      <c r="D5" s="27" t="s">
        <v>25</v>
      </c>
    </row>
    <row r="6" spans="1:4" ht="31.5">
      <c r="A6" s="27" t="s">
        <v>5</v>
      </c>
      <c r="B6" s="27"/>
      <c r="C6" s="26">
        <f>D24</f>
        <v>1860.7601021016367</v>
      </c>
      <c r="D6" s="27" t="s">
        <v>25</v>
      </c>
    </row>
    <row r="7" spans="1:4" ht="48" customHeight="1">
      <c r="A7" s="26" t="s">
        <v>6</v>
      </c>
      <c r="B7" s="27"/>
      <c r="C7" s="26">
        <f>B25</f>
        <v>712.62</v>
      </c>
      <c r="D7" s="27" t="s">
        <v>25</v>
      </c>
    </row>
    <row r="8" spans="1:4" ht="24" customHeight="1">
      <c r="A8" s="26" t="s">
        <v>9</v>
      </c>
      <c r="B8" s="27" t="s">
        <v>28</v>
      </c>
      <c r="C8" s="26">
        <v>8041.92</v>
      </c>
      <c r="D8" s="27" t="s">
        <v>25</v>
      </c>
    </row>
    <row r="9" spans="1:4" ht="15.75">
      <c r="A9" s="26" t="s">
        <v>10</v>
      </c>
      <c r="B9" s="27"/>
      <c r="C9" s="26">
        <f>B27</f>
        <v>14954.369999999999</v>
      </c>
      <c r="D9" s="27" t="s">
        <v>25</v>
      </c>
    </row>
    <row r="10" spans="1:4" ht="31.5">
      <c r="A10" s="26" t="s">
        <v>12</v>
      </c>
      <c r="B10" s="27" t="s">
        <v>26</v>
      </c>
      <c r="C10" s="26">
        <v>11042.28</v>
      </c>
      <c r="D10" s="27" t="s">
        <v>25</v>
      </c>
    </row>
    <row r="11" spans="1:4" ht="31.5">
      <c r="A11" s="26" t="s">
        <v>14</v>
      </c>
      <c r="B11" s="27"/>
      <c r="C11" s="26">
        <f>8301+30632.04</f>
        <v>38933.040000000001</v>
      </c>
      <c r="D11" s="27" t="s">
        <v>25</v>
      </c>
    </row>
    <row r="12" spans="1:4" ht="31.5">
      <c r="A12" s="26" t="s">
        <v>15</v>
      </c>
      <c r="B12" s="27"/>
      <c r="C12" s="26">
        <v>48843.360000000001</v>
      </c>
      <c r="D12" s="27" t="s">
        <v>25</v>
      </c>
    </row>
    <row r="13" spans="1:4" ht="15.75">
      <c r="A13" s="29" t="s">
        <v>16</v>
      </c>
      <c r="B13" s="29"/>
      <c r="C13" s="30">
        <f>SUM(C4:C12)</f>
        <v>190562.47010210162</v>
      </c>
      <c r="D13" s="27"/>
    </row>
    <row r="14" spans="1:4" ht="15.75">
      <c r="A14" s="29" t="s">
        <v>24</v>
      </c>
      <c r="B14" s="29"/>
      <c r="C14" s="30">
        <f>C13*18%</f>
        <v>34301.244618378289</v>
      </c>
      <c r="D14" s="27"/>
    </row>
    <row r="15" spans="1:4" ht="15.75">
      <c r="A15" s="29" t="s">
        <v>18</v>
      </c>
      <c r="B15" s="29"/>
      <c r="C15" s="30">
        <f>C13+C14</f>
        <v>224863.71472047991</v>
      </c>
      <c r="D15" s="27"/>
    </row>
    <row r="18" spans="1:6" hidden="1">
      <c r="A18" s="23" t="s">
        <v>19</v>
      </c>
      <c r="B18" s="24"/>
      <c r="C18" s="24"/>
    </row>
    <row r="19" spans="1:6" hidden="1">
      <c r="A19" s="24"/>
      <c r="B19" s="24"/>
      <c r="C19" s="24"/>
    </row>
    <row r="20" spans="1:6" hidden="1">
      <c r="A20" s="24"/>
      <c r="B20" s="24"/>
      <c r="C20" s="24"/>
    </row>
    <row r="21" spans="1:6" ht="23.25" hidden="1">
      <c r="A21" s="1" t="s">
        <v>0</v>
      </c>
      <c r="B21" s="2" t="s">
        <v>29</v>
      </c>
      <c r="C21" s="3" t="s">
        <v>1</v>
      </c>
      <c r="D21" s="2" t="s">
        <v>30</v>
      </c>
      <c r="E21" s="15" t="s">
        <v>31</v>
      </c>
      <c r="F21" s="17" t="s">
        <v>32</v>
      </c>
    </row>
    <row r="22" spans="1:6" ht="24.95" hidden="1" customHeight="1">
      <c r="A22" s="4" t="s">
        <v>2</v>
      </c>
      <c r="B22" s="13">
        <v>61965.025999999998</v>
      </c>
      <c r="C22" s="6" t="s">
        <v>3</v>
      </c>
      <c r="D22" s="18">
        <v>57163.32</v>
      </c>
      <c r="E22" s="21">
        <f>B22-D22</f>
        <v>4801.7059999999983</v>
      </c>
      <c r="F22" s="22" t="s">
        <v>33</v>
      </c>
    </row>
    <row r="23" spans="1:6" ht="24.95" hidden="1" customHeight="1">
      <c r="A23" s="4" t="s">
        <v>4</v>
      </c>
      <c r="B23" s="13">
        <f>[1]год2013!$F$80+[1]год2013!$I$80</f>
        <v>5295.7388486148448</v>
      </c>
      <c r="C23" s="6" t="s">
        <v>3</v>
      </c>
      <c r="D23" s="19">
        <v>9010.7999999999993</v>
      </c>
      <c r="E23" s="21">
        <f t="shared" ref="E23:E30" si="0">B23-D23</f>
        <v>-3715.0611513851545</v>
      </c>
      <c r="F23" s="22" t="s">
        <v>34</v>
      </c>
    </row>
    <row r="24" spans="1:6" ht="24.95" hidden="1" customHeight="1">
      <c r="A24" s="7" t="s">
        <v>5</v>
      </c>
      <c r="B24" s="13">
        <f>[1]год2013!$L$80+[1]год2013!$O$80</f>
        <v>1860.7601021016367</v>
      </c>
      <c r="C24" s="6"/>
      <c r="D24" s="18">
        <f>B24</f>
        <v>1860.7601021016367</v>
      </c>
      <c r="E24" s="21">
        <f t="shared" si="0"/>
        <v>0</v>
      </c>
      <c r="F24" s="22"/>
    </row>
    <row r="25" spans="1:6" ht="24.95" hidden="1" customHeight="1">
      <c r="A25" s="4" t="s">
        <v>6</v>
      </c>
      <c r="B25" s="13">
        <f>[1]год2013!$X$80</f>
        <v>712.62</v>
      </c>
      <c r="C25" s="8" t="s">
        <v>7</v>
      </c>
      <c r="D25" s="19">
        <f>B25</f>
        <v>712.62</v>
      </c>
      <c r="E25" s="21">
        <f t="shared" si="0"/>
        <v>0</v>
      </c>
      <c r="F25" s="22"/>
    </row>
    <row r="26" spans="1:6" ht="24.95" hidden="1" customHeight="1">
      <c r="A26" s="4" t="s">
        <v>9</v>
      </c>
      <c r="B26" s="13">
        <v>7714.4530000000004</v>
      </c>
      <c r="C26" s="8" t="s">
        <v>8</v>
      </c>
      <c r="D26" s="19">
        <v>8041.92</v>
      </c>
      <c r="E26" s="21">
        <f t="shared" si="0"/>
        <v>-327.46699999999964</v>
      </c>
      <c r="F26" s="22" t="s">
        <v>35</v>
      </c>
    </row>
    <row r="27" spans="1:6" ht="24.95" hidden="1" customHeight="1">
      <c r="A27" s="4" t="s">
        <v>10</v>
      </c>
      <c r="B27" s="5">
        <f>[1]год2013!$BH$80</f>
        <v>14954.369999999999</v>
      </c>
      <c r="C27" s="8" t="s">
        <v>11</v>
      </c>
      <c r="D27" s="19">
        <f>B27</f>
        <v>14954.369999999999</v>
      </c>
      <c r="E27" s="21">
        <f t="shared" si="0"/>
        <v>0</v>
      </c>
      <c r="F27" s="22"/>
    </row>
    <row r="28" spans="1:6" ht="24.95" hidden="1" customHeight="1">
      <c r="A28" s="4" t="s">
        <v>12</v>
      </c>
      <c r="B28" s="5">
        <f>[1]год2013!$AU$80</f>
        <v>3925.0488369461727</v>
      </c>
      <c r="C28" s="6" t="s">
        <v>13</v>
      </c>
      <c r="D28" s="19">
        <v>11042.28</v>
      </c>
      <c r="E28" s="21">
        <f t="shared" si="0"/>
        <v>-7117.2311630538279</v>
      </c>
      <c r="F28" s="22" t="s">
        <v>36</v>
      </c>
    </row>
    <row r="29" spans="1:6" ht="24.95" hidden="1" customHeight="1">
      <c r="A29" s="4" t="s">
        <v>14</v>
      </c>
      <c r="B29" s="5">
        <v>50548.33</v>
      </c>
      <c r="C29" s="6" t="s">
        <v>3</v>
      </c>
      <c r="D29" s="19">
        <f>8301+30632.04</f>
        <v>38933.040000000001</v>
      </c>
      <c r="E29" s="21">
        <f t="shared" si="0"/>
        <v>11615.29</v>
      </c>
      <c r="F29" s="22" t="s">
        <v>37</v>
      </c>
    </row>
    <row r="30" spans="1:6" ht="24.95" hidden="1" customHeight="1">
      <c r="A30" s="4" t="s">
        <v>15</v>
      </c>
      <c r="B30" s="5">
        <v>38118</v>
      </c>
      <c r="C30" s="6" t="s">
        <v>3</v>
      </c>
      <c r="D30" s="19">
        <v>48843.360000000001</v>
      </c>
      <c r="E30" s="21">
        <f t="shared" si="0"/>
        <v>-10725.36</v>
      </c>
      <c r="F30" s="22" t="s">
        <v>38</v>
      </c>
    </row>
    <row r="31" spans="1:6" hidden="1">
      <c r="A31" s="9" t="s">
        <v>16</v>
      </c>
      <c r="B31" s="5">
        <f>SUM(B22:B30)</f>
        <v>185094.34678766262</v>
      </c>
      <c r="C31" s="6"/>
      <c r="D31" s="20">
        <f>SUM(D22:D30)</f>
        <v>190562.47010210162</v>
      </c>
      <c r="E31" s="16"/>
      <c r="F31" s="22"/>
    </row>
    <row r="32" spans="1:6" hidden="1">
      <c r="A32" s="9" t="s">
        <v>17</v>
      </c>
      <c r="B32" s="5">
        <f>B31*0.18</f>
        <v>33316.98242177927</v>
      </c>
      <c r="C32" s="6"/>
      <c r="D32" s="20">
        <f>D31*0.18</f>
        <v>34301.244618378289</v>
      </c>
      <c r="E32" s="16"/>
      <c r="F32" s="22"/>
    </row>
    <row r="33" spans="1:6" hidden="1">
      <c r="A33" s="10" t="s">
        <v>18</v>
      </c>
      <c r="B33" s="11">
        <f>B31+B32</f>
        <v>218411.3292094419</v>
      </c>
      <c r="C33" s="12"/>
      <c r="D33" s="20">
        <f>D31+D32</f>
        <v>224863.71472047991</v>
      </c>
      <c r="E33" s="16"/>
      <c r="F33" s="22"/>
    </row>
    <row r="34" spans="1:6" hidden="1">
      <c r="B34">
        <v>218411.33</v>
      </c>
    </row>
    <row r="35" spans="1:6">
      <c r="B35" s="14"/>
    </row>
  </sheetData>
  <mergeCells count="2">
    <mergeCell ref="A18:C20"/>
    <mergeCell ref="A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2014-11-06T04:02:49Z</dcterms:modified>
</cp:coreProperties>
</file>