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9035" windowHeight="10890"/>
  </bookViews>
  <sheets>
    <sheet name="2014 дом+пристрой" sheetId="1" r:id="rId1"/>
  </sheets>
  <calcPr calcId="145621"/>
</workbook>
</file>

<file path=xl/calcChain.xml><?xml version="1.0" encoding="utf-8"?>
<calcChain xmlns="http://schemas.openxmlformats.org/spreadsheetml/2006/main">
  <c r="B18" i="1" l="1"/>
  <c r="D18" i="1" s="1"/>
  <c r="B17" i="1"/>
  <c r="E17" i="1" s="1"/>
  <c r="D16" i="1"/>
  <c r="B16" i="1"/>
  <c r="B15" i="1"/>
  <c r="E15" i="1" s="1"/>
  <c r="B14" i="1"/>
  <c r="B13" i="1"/>
  <c r="E13" i="1" s="1"/>
  <c r="D12" i="1"/>
  <c r="E12" i="1" s="1"/>
  <c r="D11" i="1"/>
  <c r="E11" i="1" s="1"/>
  <c r="D10" i="1"/>
  <c r="E10" i="1" s="1"/>
  <c r="B9" i="1"/>
  <c r="B8" i="1"/>
  <c r="E8" i="1" s="1"/>
  <c r="B7" i="1"/>
  <c r="E16" i="1" l="1"/>
  <c r="B19" i="1"/>
  <c r="B20" i="1" s="1"/>
  <c r="B21" i="1" s="1"/>
  <c r="E7" i="1"/>
  <c r="D9" i="1"/>
  <c r="D14" i="1"/>
  <c r="D19" i="1" l="1"/>
  <c r="E14" i="1"/>
  <c r="E9" i="1"/>
  <c r="D20" i="1" l="1"/>
  <c r="D21" i="1" s="1"/>
</calcChain>
</file>

<file path=xl/sharedStrings.xml><?xml version="1.0" encoding="utf-8"?>
<sst xmlns="http://schemas.openxmlformats.org/spreadsheetml/2006/main" count="38" uniqueCount="34">
  <si>
    <t>Расход по уборке территории</t>
  </si>
  <si>
    <t>КГМ</t>
  </si>
  <si>
    <t>Сверхплановый объём в выходные дни</t>
  </si>
  <si>
    <t>Ремонт и смена водосточных труб</t>
  </si>
  <si>
    <t>Гидравлические испытания</t>
  </si>
  <si>
    <t>Пуск ЦО</t>
  </si>
  <si>
    <t>Благоустройство</t>
  </si>
  <si>
    <t>Очистка кровли от снега и наледи</t>
  </si>
  <si>
    <t xml:space="preserve">Непредвид,профосмотры </t>
  </si>
  <si>
    <t>Общеэксплуатационные расходы</t>
  </si>
  <si>
    <t>Всего</t>
  </si>
  <si>
    <t>Всего с НДС</t>
  </si>
  <si>
    <t>Отчет о выполнении годового плана мероприятий за 2014год.  Постановление Правительства РФ от 23 сентября № 731(раздел 11 пункт 6)</t>
  </si>
  <si>
    <t>ул. Ульяновых 39</t>
  </si>
  <si>
    <t>Стоимость работ(факт)</t>
  </si>
  <si>
    <t>Сроки осуществление плановых работ</t>
  </si>
  <si>
    <t>Стоимость работ план</t>
  </si>
  <si>
    <t>Разница м/у планом и фактом</t>
  </si>
  <si>
    <t>Примечание</t>
  </si>
  <si>
    <t>ежемесячно</t>
  </si>
  <si>
    <t>снятие объемов при ежемесячной проверке</t>
  </si>
  <si>
    <t>вывезенно меньше мусора,  чем запланированно</t>
  </si>
  <si>
    <t>Изоляция</t>
  </si>
  <si>
    <t>ноябрь</t>
  </si>
  <si>
    <t>Смена т/провода канализации</t>
  </si>
  <si>
    <t>январь, февраль, апрель, сентябрь</t>
  </si>
  <si>
    <t>май-август</t>
  </si>
  <si>
    <t>работа произведенна без осмотра системы</t>
  </si>
  <si>
    <t>сентябрь</t>
  </si>
  <si>
    <t>1,4квартал</t>
  </si>
  <si>
    <t>повышение стоимости калькуляции</t>
  </si>
  <si>
    <t>Снятие ежемесячных работ при проверке</t>
  </si>
  <si>
    <t>Фактический расход меньше запланированного</t>
  </si>
  <si>
    <t>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</si>
</sst>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/>
    <xf numFmtId="1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wrapText="1"/>
    </xf>
    <xf numFmtId="2" fontId="4" fillId="2" borderId="1" xfId="0" applyNumberFormat="1" applyFont="1" applyFill="1" applyBorder="1" applyAlignment="1">
      <alignment vertical="center" wrapText="1"/>
    </xf>
    <xf numFmtId="2" fontId="4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horizontal="center" vertical="center" wrapText="1"/>
    </xf>
    <xf numFmtId="2" fontId="1" fillId="2" borderId="1" xfId="0" applyNumberFormat="1" applyFont="1" applyFill="1" applyBorder="1"/>
    <xf numFmtId="2" fontId="0" fillId="2" borderId="1" xfId="0" applyNumberFormat="1" applyFill="1" applyBorder="1" applyAlignment="1">
      <alignment wrapText="1"/>
    </xf>
    <xf numFmtId="2" fontId="6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2" fontId="0" fillId="2" borderId="1" xfId="0" applyNumberFormat="1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wrapText="1"/>
    </xf>
    <xf numFmtId="0" fontId="3" fillId="3" borderId="1" xfId="0" applyFont="1" applyFill="1" applyBorder="1"/>
    <xf numFmtId="2" fontId="1" fillId="3" borderId="1" xfId="0" applyNumberFormat="1" applyFont="1" applyFill="1" applyBorder="1"/>
    <xf numFmtId="0" fontId="1" fillId="3" borderId="1" xfId="0" applyFont="1" applyFill="1" applyBorder="1"/>
    <xf numFmtId="2" fontId="0" fillId="3" borderId="1" xfId="0" applyNumberFormat="1" applyFill="1" applyBorder="1" applyAlignment="1">
      <alignment wrapText="1"/>
    </xf>
    <xf numFmtId="2" fontId="6" fillId="3" borderId="1" xfId="0" applyNumberFormat="1" applyFont="1" applyFill="1" applyBorder="1" applyAlignment="1">
      <alignment wrapText="1"/>
    </xf>
    <xf numFmtId="1" fontId="3" fillId="3" borderId="1" xfId="0" applyNumberFormat="1" applyFont="1" applyFill="1" applyBorder="1" applyAlignment="1">
      <alignment horizontal="left" vertical="center" wrapText="1"/>
    </xf>
    <xf numFmtId="2" fontId="0" fillId="3" borderId="1" xfId="0" applyNumberFormat="1" applyFill="1" applyBorder="1"/>
    <xf numFmtId="0" fontId="0" fillId="3" borderId="1" xfId="0" applyFill="1" applyBorder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1"/>
  <sheetViews>
    <sheetView tabSelected="1" workbookViewId="0">
      <selection sqref="A1:XFD21"/>
    </sheetView>
  </sheetViews>
  <sheetFormatPr defaultRowHeight="15" x14ac:dyDescent="0.25"/>
  <cols>
    <col min="1" max="1" width="32.7109375" customWidth="1"/>
    <col min="2" max="2" width="20" customWidth="1"/>
    <col min="3" max="3" width="17.28515625" customWidth="1"/>
    <col min="4" max="4" width="20.140625" customWidth="1"/>
    <col min="5" max="5" width="17.7109375" customWidth="1"/>
    <col min="6" max="6" width="17.85546875" customWidth="1"/>
  </cols>
  <sheetData>
    <row r="3" spans="1:6" x14ac:dyDescent="0.25">
      <c r="A3" s="26" t="s">
        <v>12</v>
      </c>
      <c r="B3" s="27"/>
      <c r="C3" s="27"/>
    </row>
    <row r="4" spans="1:6" x14ac:dyDescent="0.25">
      <c r="A4" s="27"/>
      <c r="B4" s="27"/>
      <c r="C4" s="27"/>
    </row>
    <row r="5" spans="1:6" x14ac:dyDescent="0.25">
      <c r="A5" s="27"/>
      <c r="B5" s="27"/>
      <c r="C5" s="27"/>
    </row>
    <row r="6" spans="1:6" ht="24.95" customHeight="1" x14ac:dyDescent="0.25">
      <c r="A6" s="4" t="s">
        <v>13</v>
      </c>
      <c r="B6" s="5" t="s">
        <v>14</v>
      </c>
      <c r="C6" s="6" t="s">
        <v>15</v>
      </c>
      <c r="D6" s="7" t="s">
        <v>16</v>
      </c>
      <c r="E6" s="8" t="s">
        <v>17</v>
      </c>
      <c r="F6" s="9" t="s">
        <v>18</v>
      </c>
    </row>
    <row r="7" spans="1:6" ht="41.25" customHeight="1" x14ac:dyDescent="0.25">
      <c r="A7" s="2" t="s">
        <v>0</v>
      </c>
      <c r="B7" s="10">
        <f>66085.58+39833.53</f>
        <v>105919.11</v>
      </c>
      <c r="C7" s="1" t="s">
        <v>19</v>
      </c>
      <c r="D7" s="11">
        <v>120770.16</v>
      </c>
      <c r="E7" s="11">
        <f t="shared" ref="E7:E17" si="0">B7-D7</f>
        <v>-14851.050000000003</v>
      </c>
      <c r="F7" s="12" t="s">
        <v>20</v>
      </c>
    </row>
    <row r="8" spans="1:6" ht="39.75" customHeight="1" x14ac:dyDescent="0.25">
      <c r="A8" s="2" t="s">
        <v>1</v>
      </c>
      <c r="B8" s="10">
        <f>2924.57+14186.99</f>
        <v>17111.560000000001</v>
      </c>
      <c r="C8" s="1" t="s">
        <v>19</v>
      </c>
      <c r="D8" s="11">
        <v>23389.1</v>
      </c>
      <c r="E8" s="11">
        <f t="shared" si="0"/>
        <v>-6277.5399999999972</v>
      </c>
      <c r="F8" s="12" t="s">
        <v>21</v>
      </c>
    </row>
    <row r="9" spans="1:6" ht="24.95" customHeight="1" x14ac:dyDescent="0.25">
      <c r="A9" s="3" t="s">
        <v>2</v>
      </c>
      <c r="B9" s="10">
        <f>1601.42+2196.24</f>
        <v>3797.66</v>
      </c>
      <c r="C9" s="1"/>
      <c r="D9" s="11">
        <f>B9</f>
        <v>3797.66</v>
      </c>
      <c r="E9" s="11">
        <f t="shared" si="0"/>
        <v>0</v>
      </c>
      <c r="F9" s="12"/>
    </row>
    <row r="10" spans="1:6" ht="24.95" customHeight="1" x14ac:dyDescent="0.25">
      <c r="A10" s="2" t="s">
        <v>22</v>
      </c>
      <c r="B10" s="10">
        <v>11799.6</v>
      </c>
      <c r="C10" s="1" t="s">
        <v>23</v>
      </c>
      <c r="D10" s="11">
        <f>B10</f>
        <v>11799.6</v>
      </c>
      <c r="E10" s="11">
        <f t="shared" si="0"/>
        <v>0</v>
      </c>
      <c r="F10" s="12"/>
    </row>
    <row r="11" spans="1:6" ht="41.25" customHeight="1" x14ac:dyDescent="0.25">
      <c r="A11" s="2" t="s">
        <v>24</v>
      </c>
      <c r="B11" s="10">
        <v>39930.800000000003</v>
      </c>
      <c r="C11" s="13" t="s">
        <v>25</v>
      </c>
      <c r="D11" s="11">
        <f>B11</f>
        <v>39930.800000000003</v>
      </c>
      <c r="E11" s="11">
        <f t="shared" si="0"/>
        <v>0</v>
      </c>
      <c r="F11" s="12"/>
    </row>
    <row r="12" spans="1:6" ht="24.95" customHeight="1" x14ac:dyDescent="0.25">
      <c r="A12" s="2" t="s">
        <v>3</v>
      </c>
      <c r="B12" s="10">
        <v>2741.58</v>
      </c>
      <c r="C12" s="1" t="s">
        <v>23</v>
      </c>
      <c r="D12" s="11">
        <f>B12</f>
        <v>2741.58</v>
      </c>
      <c r="E12" s="11">
        <f t="shared" si="0"/>
        <v>0</v>
      </c>
      <c r="F12" s="12"/>
    </row>
    <row r="13" spans="1:6" ht="24.95" customHeight="1" x14ac:dyDescent="0.25">
      <c r="A13" s="2" t="s">
        <v>4</v>
      </c>
      <c r="B13" s="10">
        <f>20207.44+9723.57</f>
        <v>29931.01</v>
      </c>
      <c r="C13" s="1" t="s">
        <v>26</v>
      </c>
      <c r="D13" s="14">
        <v>33640.620000000003</v>
      </c>
      <c r="E13" s="11">
        <f t="shared" si="0"/>
        <v>-3709.6100000000042</v>
      </c>
      <c r="F13" s="12" t="s">
        <v>27</v>
      </c>
    </row>
    <row r="14" spans="1:6" x14ac:dyDescent="0.25">
      <c r="A14" s="2" t="s">
        <v>5</v>
      </c>
      <c r="B14" s="10">
        <f>1249.64+601.31</f>
        <v>1850.95</v>
      </c>
      <c r="C14" s="1" t="s">
        <v>28</v>
      </c>
      <c r="D14" s="14">
        <f>B14</f>
        <v>1850.95</v>
      </c>
      <c r="E14" s="11">
        <f t="shared" si="0"/>
        <v>0</v>
      </c>
      <c r="F14" s="12"/>
    </row>
    <row r="15" spans="1:6" ht="34.5" x14ac:dyDescent="0.25">
      <c r="A15" s="2" t="s">
        <v>7</v>
      </c>
      <c r="B15" s="10">
        <f>27630.82+9996.76</f>
        <v>37627.58</v>
      </c>
      <c r="C15" s="1" t="s">
        <v>29</v>
      </c>
      <c r="D15" s="11">
        <v>53638.66</v>
      </c>
      <c r="E15" s="11">
        <f t="shared" si="0"/>
        <v>-16011.080000000002</v>
      </c>
      <c r="F15" s="15" t="s">
        <v>30</v>
      </c>
    </row>
    <row r="16" spans="1:6" ht="22.5" x14ac:dyDescent="0.25">
      <c r="A16" s="2" t="s">
        <v>8</v>
      </c>
      <c r="B16" s="10">
        <f>39868.34+31443.7</f>
        <v>71312.039999999994</v>
      </c>
      <c r="C16" s="1" t="s">
        <v>19</v>
      </c>
      <c r="D16" s="11">
        <f>55452.02+89362.34</f>
        <v>144814.35999999999</v>
      </c>
      <c r="E16" s="11">
        <f t="shared" si="0"/>
        <v>-73502.319999999992</v>
      </c>
      <c r="F16" s="16" t="s">
        <v>31</v>
      </c>
    </row>
    <row r="17" spans="1:6" ht="34.5" x14ac:dyDescent="0.25">
      <c r="A17" s="2" t="s">
        <v>9</v>
      </c>
      <c r="B17" s="10">
        <f>48476.6+61464.81</f>
        <v>109941.41</v>
      </c>
      <c r="C17" s="1" t="s">
        <v>19</v>
      </c>
      <c r="D17" s="11">
        <v>83934.720000000001</v>
      </c>
      <c r="E17" s="11">
        <f t="shared" si="0"/>
        <v>26006.690000000002</v>
      </c>
      <c r="F17" s="17" t="s">
        <v>32</v>
      </c>
    </row>
    <row r="18" spans="1:6" x14ac:dyDescent="0.25">
      <c r="A18" s="2" t="s">
        <v>6</v>
      </c>
      <c r="B18" s="10">
        <f>1141.22+1446.99</f>
        <v>2588.21</v>
      </c>
      <c r="C18" s="1"/>
      <c r="D18" s="11">
        <f>B18</f>
        <v>2588.21</v>
      </c>
      <c r="E18" s="11"/>
      <c r="F18" s="12"/>
    </row>
    <row r="19" spans="1:6" x14ac:dyDescent="0.25">
      <c r="A19" s="18" t="s">
        <v>10</v>
      </c>
      <c r="B19" s="19">
        <f>SUM(B7:B18)</f>
        <v>434551.50999999995</v>
      </c>
      <c r="C19" s="20"/>
      <c r="D19" s="21">
        <f>SUM(D7:D18)</f>
        <v>522896.42</v>
      </c>
      <c r="E19" s="21"/>
      <c r="F19" s="22"/>
    </row>
    <row r="20" spans="1:6" x14ac:dyDescent="0.25">
      <c r="A20" s="18" t="s">
        <v>33</v>
      </c>
      <c r="B20" s="19">
        <f>B19*0.18</f>
        <v>78219.271799999988</v>
      </c>
      <c r="C20" s="20"/>
      <c r="D20" s="21">
        <f>D19*0.18</f>
        <v>94121.355599999995</v>
      </c>
      <c r="E20" s="21"/>
      <c r="F20" s="22"/>
    </row>
    <row r="21" spans="1:6" x14ac:dyDescent="0.25">
      <c r="A21" s="23" t="s">
        <v>11</v>
      </c>
      <c r="B21" s="24">
        <f>B19+B20</f>
        <v>512770.78179999994</v>
      </c>
      <c r="C21" s="25"/>
      <c r="D21" s="21">
        <f>D19+D20</f>
        <v>617017.77559999994</v>
      </c>
      <c r="E21" s="21"/>
      <c r="F21" s="21"/>
    </row>
  </sheetData>
  <mergeCells count="1">
    <mergeCell ref="A3:C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 дом+пристрой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Лия</cp:lastModifiedBy>
  <dcterms:created xsi:type="dcterms:W3CDTF">2001-12-31T19:03:20Z</dcterms:created>
  <dcterms:modified xsi:type="dcterms:W3CDTF">2015-08-20T05:59:16Z</dcterms:modified>
</cp:coreProperties>
</file>