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0890"/>
  </bookViews>
  <sheets>
    <sheet name="2014" sheetId="1" r:id="rId1"/>
  </sheets>
  <calcPr calcId="124519"/>
</workbook>
</file>

<file path=xl/calcChain.xml><?xml version="1.0" encoding="utf-8"?>
<calcChain xmlns="http://schemas.openxmlformats.org/spreadsheetml/2006/main">
  <c r="D45" i="1"/>
  <c r="E44"/>
  <c r="D43"/>
  <c r="E43" s="1"/>
  <c r="E42"/>
  <c r="D41"/>
  <c r="E41" s="1"/>
  <c r="B40"/>
  <c r="B46" s="1"/>
  <c r="D39"/>
  <c r="E39" s="1"/>
  <c r="D38"/>
  <c r="E38" s="1"/>
  <c r="D37"/>
  <c r="E37" s="1"/>
  <c r="D36"/>
  <c r="E36" s="1"/>
  <c r="D35"/>
  <c r="D34"/>
  <c r="E34" s="1"/>
  <c r="D33"/>
  <c r="D46" s="1"/>
  <c r="E32"/>
  <c r="E31"/>
  <c r="C20"/>
  <c r="C19"/>
  <c r="C18"/>
  <c r="C17"/>
  <c r="C16"/>
  <c r="C15"/>
  <c r="C14"/>
  <c r="A14"/>
  <c r="C13"/>
  <c r="A13"/>
  <c r="C12"/>
  <c r="A12"/>
  <c r="C11"/>
  <c r="A11"/>
  <c r="C10"/>
  <c r="A10"/>
  <c r="C9"/>
  <c r="A9"/>
  <c r="C8"/>
  <c r="C7"/>
  <c r="C6"/>
  <c r="C21" s="1"/>
  <c r="A4"/>
  <c r="C22" l="1"/>
  <c r="C23" s="1"/>
  <c r="D47"/>
  <c r="D48" s="1"/>
  <c r="B47"/>
  <c r="B48" s="1"/>
  <c r="E33"/>
  <c r="E40"/>
</calcChain>
</file>

<file path=xl/sharedStrings.xml><?xml version="1.0" encoding="utf-8"?>
<sst xmlns="http://schemas.openxmlformats.org/spreadsheetml/2006/main" count="80" uniqueCount="48">
  <si>
    <t>Переспективный план работ на 2014г</t>
  </si>
  <si>
    <t>Адрес</t>
  </si>
  <si>
    <t>Объем работ</t>
  </si>
  <si>
    <t>Запланировано работ на сумму руб</t>
  </si>
  <si>
    <t>Дата исполнения</t>
  </si>
  <si>
    <t>Кол-во квартир</t>
  </si>
  <si>
    <t>Расход по уборке территории</t>
  </si>
  <si>
    <t>6846 м2</t>
  </si>
  <si>
    <t>01.2014-12.2014</t>
  </si>
  <si>
    <t>КГМ</t>
  </si>
  <si>
    <t>Сверхплановый объём в выходные дни</t>
  </si>
  <si>
    <t>Гидравлические испытания</t>
  </si>
  <si>
    <t>18546 м3</t>
  </si>
  <si>
    <t>Пуск ЦО</t>
  </si>
  <si>
    <t>Благоустройство</t>
  </si>
  <si>
    <t>Очистка кровли от снега и наледи</t>
  </si>
  <si>
    <t>1589 м2</t>
  </si>
  <si>
    <t xml:space="preserve">Непредвид,профосмотры </t>
  </si>
  <si>
    <t>Общеэксплуатационные расходы</t>
  </si>
  <si>
    <t>Всего</t>
  </si>
  <si>
    <t>НДС 18%</t>
  </si>
  <si>
    <t>Всего с НДС</t>
  </si>
  <si>
    <t>Отчет о выполнении годового плана мероприятий за 2014 год.  Постановление Правительства РФ от 23 сентября № 731(раздел 11 пункт 6)</t>
  </si>
  <si>
    <t>ул. Победы 45</t>
  </si>
  <si>
    <t>Стоимость работ(факт)</t>
  </si>
  <si>
    <t>Сроки осуществление плановых работ</t>
  </si>
  <si>
    <t>Стоимость работ план</t>
  </si>
  <si>
    <t>Разница м/у планом и фактом</t>
  </si>
  <si>
    <t>Примечание</t>
  </si>
  <si>
    <t>ежемесячно</t>
  </si>
  <si>
    <t>снятие объемов при ежемесячной проверке</t>
  </si>
  <si>
    <t>вывезенно меньше мусора,  чем запланированно</t>
  </si>
  <si>
    <t>Смена т/провода и радиаторов ЦО</t>
  </si>
  <si>
    <t>сентябрь</t>
  </si>
  <si>
    <t>Смена т/провода канализации</t>
  </si>
  <si>
    <t>февраль</t>
  </si>
  <si>
    <t>Смена вентелей, задвижек</t>
  </si>
  <si>
    <t>февраль, апрель</t>
  </si>
  <si>
    <t>Ремонт кровли</t>
  </si>
  <si>
    <t>ноябрь</t>
  </si>
  <si>
    <t>Ремонт и смена водосточных труб</t>
  </si>
  <si>
    <t>Кронирование снос</t>
  </si>
  <si>
    <t>1-4 квартал</t>
  </si>
  <si>
    <t>май-август</t>
  </si>
  <si>
    <t>1,4квартал</t>
  </si>
  <si>
    <t>повышение стоимости калькуляции</t>
  </si>
  <si>
    <t>Фактический расход больше запланированного</t>
  </si>
  <si>
    <t>НДС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</si>
</sst>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wrapText="1"/>
    </xf>
    <xf numFmtId="2" fontId="8" fillId="0" borderId="1" xfId="0" applyNumberFormat="1" applyFont="1" applyBorder="1" applyAlignment="1">
      <alignment horizontal="center" vertical="center" wrapText="1"/>
    </xf>
    <xf numFmtId="2" fontId="1" fillId="3" borderId="1" xfId="0" applyNumberFormat="1" applyFont="1" applyFill="1" applyBorder="1"/>
    <xf numFmtId="2" fontId="9" fillId="3" borderId="1" xfId="0" applyNumberFormat="1" applyFont="1" applyFill="1" applyBorder="1" applyAlignment="1">
      <alignment wrapText="1"/>
    </xf>
    <xf numFmtId="2" fontId="0" fillId="2" borderId="1" xfId="0" applyNumberFormat="1" applyFill="1" applyBorder="1" applyAlignment="1">
      <alignment wrapText="1"/>
    </xf>
    <xf numFmtId="2" fontId="10" fillId="2" borderId="1" xfId="0" applyNumberFormat="1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6" fillId="3" borderId="1" xfId="0" applyFont="1" applyFill="1" applyBorder="1"/>
    <xf numFmtId="0" fontId="1" fillId="3" borderId="1" xfId="0" applyFont="1" applyFill="1" applyBorder="1"/>
    <xf numFmtId="2" fontId="0" fillId="3" borderId="1" xfId="0" applyNumberFormat="1" applyFill="1" applyBorder="1" applyAlignment="1">
      <alignment wrapText="1"/>
    </xf>
    <xf numFmtId="2" fontId="10" fillId="3" borderId="1" xfId="0" applyNumberFormat="1" applyFont="1" applyFill="1" applyBorder="1" applyAlignment="1">
      <alignment wrapText="1"/>
    </xf>
    <xf numFmtId="1" fontId="6" fillId="3" borderId="1" xfId="0" applyNumberFormat="1" applyFont="1" applyFill="1" applyBorder="1" applyAlignment="1">
      <alignment horizontal="left" vertical="center" wrapText="1"/>
    </xf>
    <xf numFmtId="2" fontId="0" fillId="3" borderId="1" xfId="0" applyNumberFormat="1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D42" sqref="D42"/>
    </sheetView>
  </sheetViews>
  <sheetFormatPr defaultRowHeight="15"/>
  <cols>
    <col min="1" max="1" width="32.7109375" customWidth="1"/>
    <col min="2" max="2" width="20" customWidth="1"/>
    <col min="3" max="3" width="17.28515625" customWidth="1"/>
    <col min="4" max="4" width="20.140625" customWidth="1"/>
    <col min="5" max="5" width="17.7109375" customWidth="1"/>
    <col min="6" max="6" width="17.85546875" customWidth="1"/>
  </cols>
  <sheetData>
    <row r="1" spans="1:4">
      <c r="A1" s="1" t="s">
        <v>0</v>
      </c>
      <c r="B1" s="1"/>
      <c r="C1" s="1"/>
      <c r="D1" s="1"/>
    </row>
    <row r="2" spans="1:4">
      <c r="A2" s="2"/>
      <c r="B2" s="2"/>
      <c r="C2" s="2"/>
      <c r="D2" s="2"/>
    </row>
    <row r="3" spans="1:4" ht="24">
      <c r="A3" s="3" t="s">
        <v>1</v>
      </c>
      <c r="B3" s="3" t="s">
        <v>2</v>
      </c>
      <c r="C3" s="4" t="s">
        <v>3</v>
      </c>
      <c r="D3" s="4" t="s">
        <v>4</v>
      </c>
    </row>
    <row r="4" spans="1:4">
      <c r="A4" s="5" t="str">
        <f>A30</f>
        <v>ул. Победы 45</v>
      </c>
      <c r="B4" s="5"/>
      <c r="C4" s="5"/>
      <c r="D4" s="5"/>
    </row>
    <row r="5" spans="1:4">
      <c r="A5" s="5" t="s">
        <v>5</v>
      </c>
      <c r="B5" s="6">
        <v>183</v>
      </c>
      <c r="C5" s="7"/>
      <c r="D5" s="7"/>
    </row>
    <row r="6" spans="1:4" ht="24.95" customHeight="1">
      <c r="A6" s="8" t="s">
        <v>6</v>
      </c>
      <c r="B6" s="9" t="s">
        <v>7</v>
      </c>
      <c r="C6" s="10">
        <f>D31</f>
        <v>83004.289999999994</v>
      </c>
      <c r="D6" s="11" t="s">
        <v>8</v>
      </c>
    </row>
    <row r="7" spans="1:4" ht="24.75" customHeight="1">
      <c r="A7" s="8" t="s">
        <v>9</v>
      </c>
      <c r="B7" s="12"/>
      <c r="C7" s="13">
        <f>D32</f>
        <v>31827.48</v>
      </c>
      <c r="D7" s="11" t="s">
        <v>8</v>
      </c>
    </row>
    <row r="8" spans="1:4" ht="24.95" customHeight="1">
      <c r="A8" s="14" t="s">
        <v>10</v>
      </c>
      <c r="B8" s="12"/>
      <c r="C8" s="10">
        <f>D33</f>
        <v>3295.02</v>
      </c>
      <c r="D8" s="11" t="s">
        <v>8</v>
      </c>
    </row>
    <row r="9" spans="1:4" ht="24.95" customHeight="1">
      <c r="A9" s="8" t="str">
        <f>A34</f>
        <v>Смена т/провода и радиаторов ЦО</v>
      </c>
      <c r="B9" s="12"/>
      <c r="C9" s="13">
        <f>D34</f>
        <v>2055.88</v>
      </c>
      <c r="D9" s="11" t="s">
        <v>8</v>
      </c>
    </row>
    <row r="10" spans="1:4" ht="24.95" customHeight="1">
      <c r="A10" s="8" t="str">
        <f>A35</f>
        <v>Смена т/провода канализации</v>
      </c>
      <c r="B10" s="12"/>
      <c r="C10" s="13">
        <f>D35</f>
        <v>2957.6</v>
      </c>
      <c r="D10" s="11" t="s">
        <v>8</v>
      </c>
    </row>
    <row r="11" spans="1:4" ht="24.95" customHeight="1">
      <c r="A11" s="8" t="str">
        <f>A36</f>
        <v>Смена вентелей, задвижек</v>
      </c>
      <c r="B11" s="12"/>
      <c r="C11" s="13">
        <f>D36</f>
        <v>4640.7299999999996</v>
      </c>
      <c r="D11" s="11" t="s">
        <v>8</v>
      </c>
    </row>
    <row r="12" spans="1:4" ht="24.95" customHeight="1">
      <c r="A12" s="8" t="str">
        <f>A38</f>
        <v>Ремонт и смена водосточных труб</v>
      </c>
      <c r="B12" s="12"/>
      <c r="C12" s="13">
        <f>D38</f>
        <v>2741.58</v>
      </c>
      <c r="D12" s="11" t="s">
        <v>8</v>
      </c>
    </row>
    <row r="13" spans="1:4" ht="24.95" customHeight="1">
      <c r="A13" s="8" t="str">
        <f>A39</f>
        <v>Кронирование снос</v>
      </c>
      <c r="B13" s="12"/>
      <c r="C13" s="13">
        <f>D39</f>
        <v>1638.25</v>
      </c>
      <c r="D13" s="11" t="s">
        <v>8</v>
      </c>
    </row>
    <row r="14" spans="1:4" ht="24.95" customHeight="1">
      <c r="A14" s="8" t="str">
        <f>A37</f>
        <v>Ремонт кровли</v>
      </c>
      <c r="B14" s="12"/>
      <c r="C14" s="13">
        <f>D37</f>
        <v>5200.96</v>
      </c>
      <c r="D14" s="11" t="s">
        <v>8</v>
      </c>
    </row>
    <row r="15" spans="1:4" ht="24.95" customHeight="1">
      <c r="A15" s="8" t="s">
        <v>11</v>
      </c>
      <c r="B15" s="9" t="s">
        <v>12</v>
      </c>
      <c r="C15" s="13">
        <f>D40</f>
        <v>11687.44</v>
      </c>
      <c r="D15" s="11" t="s">
        <v>8</v>
      </c>
    </row>
    <row r="16" spans="1:4">
      <c r="A16" s="8" t="s">
        <v>13</v>
      </c>
      <c r="B16" s="9"/>
      <c r="C16" s="13">
        <f>D41</f>
        <v>643.05999999999995</v>
      </c>
      <c r="D16" s="11" t="s">
        <v>8</v>
      </c>
    </row>
    <row r="17" spans="1:6">
      <c r="A17" s="8" t="s">
        <v>14</v>
      </c>
      <c r="B17" s="9"/>
      <c r="C17" s="13">
        <f>D45</f>
        <v>2185.62</v>
      </c>
      <c r="D17" s="11" t="s">
        <v>8</v>
      </c>
    </row>
    <row r="18" spans="1:6">
      <c r="A18" s="8" t="s">
        <v>15</v>
      </c>
      <c r="B18" s="9" t="s">
        <v>16</v>
      </c>
      <c r="C18" s="13">
        <f>D42</f>
        <v>23612.54</v>
      </c>
      <c r="D18" s="11" t="s">
        <v>8</v>
      </c>
    </row>
    <row r="19" spans="1:6">
      <c r="A19" s="8" t="s">
        <v>17</v>
      </c>
      <c r="B19" s="6"/>
      <c r="C19" s="13">
        <f>D43</f>
        <v>105423.19</v>
      </c>
      <c r="D19" s="11" t="s">
        <v>8</v>
      </c>
    </row>
    <row r="20" spans="1:6">
      <c r="A20" s="8" t="s">
        <v>18</v>
      </c>
      <c r="B20" s="6"/>
      <c r="C20" s="13">
        <f>D44</f>
        <v>61489.51</v>
      </c>
      <c r="D20" s="11" t="s">
        <v>8</v>
      </c>
    </row>
    <row r="21" spans="1:6">
      <c r="A21" s="15" t="s">
        <v>19</v>
      </c>
      <c r="B21" s="6"/>
      <c r="C21" s="16">
        <f>SUM(C6:C20)</f>
        <v>342403.15</v>
      </c>
      <c r="D21" s="6"/>
    </row>
    <row r="22" spans="1:6">
      <c r="A22" s="15" t="s">
        <v>20</v>
      </c>
      <c r="B22" s="6"/>
      <c r="C22" s="16">
        <f>C21*18%</f>
        <v>61632.567000000003</v>
      </c>
      <c r="D22" s="6"/>
    </row>
    <row r="23" spans="1:6">
      <c r="A23" s="15" t="s">
        <v>21</v>
      </c>
      <c r="B23" s="6"/>
      <c r="C23" s="16">
        <f>C21+C22</f>
        <v>404035.717</v>
      </c>
      <c r="D23" s="6"/>
    </row>
    <row r="26" spans="1:6" ht="24.95" customHeight="1"/>
    <row r="27" spans="1:6" ht="41.25" customHeight="1">
      <c r="A27" s="17" t="s">
        <v>22</v>
      </c>
      <c r="B27" s="18"/>
      <c r="C27" s="18"/>
    </row>
    <row r="28" spans="1:6" ht="24.95" customHeight="1">
      <c r="A28" s="18"/>
      <c r="B28" s="18"/>
      <c r="C28" s="18"/>
    </row>
    <row r="29" spans="1:6" ht="24.95" customHeight="1">
      <c r="A29" s="18"/>
      <c r="B29" s="18"/>
      <c r="C29" s="18"/>
    </row>
    <row r="30" spans="1:6" ht="24.95" customHeight="1">
      <c r="A30" s="19" t="s">
        <v>23</v>
      </c>
      <c r="B30" s="20" t="s">
        <v>24</v>
      </c>
      <c r="C30" s="21" t="s">
        <v>25</v>
      </c>
      <c r="D30" s="22" t="s">
        <v>26</v>
      </c>
      <c r="E30" s="23" t="s">
        <v>27</v>
      </c>
      <c r="F30" s="24" t="s">
        <v>28</v>
      </c>
    </row>
    <row r="31" spans="1:6" ht="24.95" customHeight="1">
      <c r="A31" s="8" t="s">
        <v>6</v>
      </c>
      <c r="B31" s="25">
        <v>74435.399999999994</v>
      </c>
      <c r="C31" s="5" t="s">
        <v>29</v>
      </c>
      <c r="D31" s="26">
        <v>83004.289999999994</v>
      </c>
      <c r="E31" s="27">
        <f t="shared" ref="E31:E44" si="0">B31-D31</f>
        <v>-8568.89</v>
      </c>
      <c r="F31" s="28" t="s">
        <v>30</v>
      </c>
    </row>
    <row r="32" spans="1:6" ht="24.95" customHeight="1">
      <c r="A32" s="8" t="s">
        <v>9</v>
      </c>
      <c r="B32" s="25">
        <v>22170.7</v>
      </c>
      <c r="C32" s="5" t="s">
        <v>29</v>
      </c>
      <c r="D32" s="26">
        <v>31827.48</v>
      </c>
      <c r="E32" s="27">
        <f t="shared" si="0"/>
        <v>-9656.7799999999988</v>
      </c>
      <c r="F32" s="28" t="s">
        <v>31</v>
      </c>
    </row>
    <row r="33" spans="1:6">
      <c r="A33" s="14" t="s">
        <v>10</v>
      </c>
      <c r="B33" s="25">
        <v>3295.02</v>
      </c>
      <c r="C33" s="5"/>
      <c r="D33" s="26">
        <f>B33</f>
        <v>3295.02</v>
      </c>
      <c r="E33" s="27">
        <f t="shared" si="0"/>
        <v>0</v>
      </c>
      <c r="F33" s="28"/>
    </row>
    <row r="34" spans="1:6">
      <c r="A34" s="8" t="s">
        <v>32</v>
      </c>
      <c r="B34" s="25">
        <v>2055.88</v>
      </c>
      <c r="C34" s="5" t="s">
        <v>33</v>
      </c>
      <c r="D34" s="26">
        <f>B34</f>
        <v>2055.88</v>
      </c>
      <c r="E34" s="27">
        <f t="shared" si="0"/>
        <v>0</v>
      </c>
      <c r="F34" s="28"/>
    </row>
    <row r="35" spans="1:6">
      <c r="A35" s="8" t="s">
        <v>34</v>
      </c>
      <c r="B35" s="25">
        <v>2957.6</v>
      </c>
      <c r="C35" s="5" t="s">
        <v>35</v>
      </c>
      <c r="D35" s="26">
        <f>B35</f>
        <v>2957.6</v>
      </c>
      <c r="E35" s="27"/>
      <c r="F35" s="28"/>
    </row>
    <row r="36" spans="1:6">
      <c r="A36" s="8" t="s">
        <v>36</v>
      </c>
      <c r="B36" s="25">
        <v>4640.7299999999996</v>
      </c>
      <c r="C36" s="5" t="s">
        <v>37</v>
      </c>
      <c r="D36" s="26">
        <f>B36</f>
        <v>4640.7299999999996</v>
      </c>
      <c r="E36" s="27">
        <f t="shared" si="0"/>
        <v>0</v>
      </c>
      <c r="F36" s="28"/>
    </row>
    <row r="37" spans="1:6">
      <c r="A37" s="8" t="s">
        <v>38</v>
      </c>
      <c r="B37" s="25">
        <v>5200.96</v>
      </c>
      <c r="C37" s="5" t="s">
        <v>39</v>
      </c>
      <c r="D37" s="26">
        <f>B37</f>
        <v>5200.96</v>
      </c>
      <c r="E37" s="27">
        <f t="shared" si="0"/>
        <v>0</v>
      </c>
      <c r="F37" s="28"/>
    </row>
    <row r="38" spans="1:6">
      <c r="A38" s="8" t="s">
        <v>40</v>
      </c>
      <c r="B38" s="25">
        <v>2741.58</v>
      </c>
      <c r="C38" s="5" t="s">
        <v>39</v>
      </c>
      <c r="D38" s="26">
        <f>B38</f>
        <v>2741.58</v>
      </c>
      <c r="E38" s="27">
        <f t="shared" si="0"/>
        <v>0</v>
      </c>
      <c r="F38" s="28"/>
    </row>
    <row r="39" spans="1:6">
      <c r="A39" s="8" t="s">
        <v>41</v>
      </c>
      <c r="B39" s="25">
        <v>1638.25</v>
      </c>
      <c r="C39" s="5" t="s">
        <v>42</v>
      </c>
      <c r="D39" s="26">
        <f>B39</f>
        <v>1638.25</v>
      </c>
      <c r="E39" s="27">
        <f t="shared" si="0"/>
        <v>0</v>
      </c>
      <c r="F39" s="28"/>
    </row>
    <row r="40" spans="1:6" ht="23.25">
      <c r="A40" s="8" t="s">
        <v>11</v>
      </c>
      <c r="B40" s="25">
        <f>10398.64 +3866.7</f>
        <v>14265.34</v>
      </c>
      <c r="C40" s="5" t="s">
        <v>43</v>
      </c>
      <c r="D40" s="26">
        <v>11687.44</v>
      </c>
      <c r="E40" s="27">
        <f t="shared" si="0"/>
        <v>2577.8999999999996</v>
      </c>
      <c r="F40" s="28" t="s">
        <v>30</v>
      </c>
    </row>
    <row r="41" spans="1:6">
      <c r="A41" s="8" t="s">
        <v>13</v>
      </c>
      <c r="B41" s="25">
        <v>643.05999999999995</v>
      </c>
      <c r="C41" s="5" t="s">
        <v>33</v>
      </c>
      <c r="D41" s="26">
        <f>B41</f>
        <v>643.05999999999995</v>
      </c>
      <c r="E41" s="27">
        <f t="shared" si="0"/>
        <v>0</v>
      </c>
      <c r="F41" s="28"/>
    </row>
    <row r="42" spans="1:6" ht="34.5">
      <c r="A42" s="8" t="s">
        <v>15</v>
      </c>
      <c r="B42" s="25">
        <v>17487.21</v>
      </c>
      <c r="C42" s="5" t="s">
        <v>44</v>
      </c>
      <c r="D42" s="26">
        <v>23612.54</v>
      </c>
      <c r="E42" s="27">
        <f t="shared" si="0"/>
        <v>-6125.3300000000017</v>
      </c>
      <c r="F42" s="29" t="s">
        <v>45</v>
      </c>
    </row>
    <row r="43" spans="1:6" ht="34.5">
      <c r="A43" s="8" t="s">
        <v>17</v>
      </c>
      <c r="B43" s="25">
        <v>60193.84</v>
      </c>
      <c r="C43" s="5" t="s">
        <v>29</v>
      </c>
      <c r="D43" s="26">
        <f>23233.84+82189.35</f>
        <v>105423.19</v>
      </c>
      <c r="E43" s="27">
        <f t="shared" si="0"/>
        <v>-45229.350000000006</v>
      </c>
      <c r="F43" s="30" t="s">
        <v>45</v>
      </c>
    </row>
    <row r="44" spans="1:6" ht="34.5">
      <c r="A44" s="8" t="s">
        <v>18</v>
      </c>
      <c r="B44" s="25">
        <v>92808.98</v>
      </c>
      <c r="C44" s="5" t="s">
        <v>29</v>
      </c>
      <c r="D44" s="26">
        <v>61489.51</v>
      </c>
      <c r="E44" s="27">
        <f t="shared" si="0"/>
        <v>31319.469999999994</v>
      </c>
      <c r="F44" s="30" t="s">
        <v>46</v>
      </c>
    </row>
    <row r="45" spans="1:6">
      <c r="A45" s="8" t="s">
        <v>14</v>
      </c>
      <c r="B45" s="25">
        <v>2185.62</v>
      </c>
      <c r="C45" s="5"/>
      <c r="D45" s="26">
        <f>B45</f>
        <v>2185.62</v>
      </c>
      <c r="E45" s="27"/>
      <c r="F45" s="28"/>
    </row>
    <row r="46" spans="1:6">
      <c r="A46" s="31" t="s">
        <v>19</v>
      </c>
      <c r="B46" s="25">
        <f>SUM(B31:B45)</f>
        <v>306720.17</v>
      </c>
      <c r="C46" s="32"/>
      <c r="D46" s="33">
        <f>SUM(D31:D45)</f>
        <v>342403.15</v>
      </c>
      <c r="E46" s="33"/>
      <c r="F46" s="34"/>
    </row>
    <row r="47" spans="1:6">
      <c r="A47" s="31" t="s">
        <v>47</v>
      </c>
      <c r="B47" s="25">
        <f>B46*0.18</f>
        <v>55209.630599999997</v>
      </c>
      <c r="C47" s="32"/>
      <c r="D47" s="33">
        <f>D46*0.18</f>
        <v>61632.567000000003</v>
      </c>
      <c r="E47" s="33"/>
      <c r="F47" s="34"/>
    </row>
    <row r="48" spans="1:6">
      <c r="A48" s="35" t="s">
        <v>21</v>
      </c>
      <c r="B48" s="36">
        <f>B46+B47</f>
        <v>361929.80059999996</v>
      </c>
      <c r="C48" s="37"/>
      <c r="D48" s="33">
        <f>D46+D47</f>
        <v>404035.717</v>
      </c>
      <c r="E48" s="33"/>
      <c r="F48" s="33"/>
    </row>
  </sheetData>
  <mergeCells count="2">
    <mergeCell ref="A1:D1"/>
    <mergeCell ref="A27:C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2002-01-11T21:29:01Z</dcterms:created>
  <dcterms:modified xsi:type="dcterms:W3CDTF">2002-01-11T21:29:29Z</dcterms:modified>
</cp:coreProperties>
</file>