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0890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39" i="1" l="1"/>
  <c r="E38" i="1"/>
  <c r="D37" i="1"/>
  <c r="E37" i="1" s="1"/>
  <c r="E36" i="1"/>
  <c r="D35" i="1"/>
  <c r="E35" i="1" s="1"/>
  <c r="B34" i="1"/>
  <c r="B40" i="1" s="1"/>
  <c r="D33" i="1"/>
  <c r="C10" i="1" s="1"/>
  <c r="D32" i="1"/>
  <c r="E32" i="1" s="1"/>
  <c r="D31" i="1"/>
  <c r="E31" i="1" s="1"/>
  <c r="D30" i="1"/>
  <c r="E29" i="1"/>
  <c r="E28" i="1"/>
  <c r="C17" i="1"/>
  <c r="C15" i="1"/>
  <c r="C14" i="1"/>
  <c r="C13" i="1"/>
  <c r="C12" i="1"/>
  <c r="A11" i="1"/>
  <c r="A10" i="1"/>
  <c r="C9" i="1"/>
  <c r="A9" i="1"/>
  <c r="C7" i="1"/>
  <c r="C6" i="1"/>
  <c r="A4" i="1"/>
  <c r="C11" i="1" l="1"/>
  <c r="D40" i="1"/>
  <c r="C16" i="1"/>
  <c r="C8" i="1"/>
  <c r="C18" i="1" s="1"/>
  <c r="C19" i="1" s="1"/>
  <c r="C20" i="1" s="1"/>
  <c r="D41" i="1"/>
  <c r="D42" i="1" s="1"/>
  <c r="B41" i="1"/>
  <c r="B42" i="1" s="1"/>
  <c r="E30" i="1"/>
  <c r="E34" i="1"/>
</calcChain>
</file>

<file path=xl/sharedStrings.xml><?xml version="1.0" encoding="utf-8"?>
<sst xmlns="http://schemas.openxmlformats.org/spreadsheetml/2006/main" count="70" uniqueCount="44">
  <si>
    <t>Переспективный план работ на 2014г</t>
  </si>
  <si>
    <t>Адрес</t>
  </si>
  <si>
    <t>Объем работ</t>
  </si>
  <si>
    <t>Запланировано работ на сумму руб</t>
  </si>
  <si>
    <t>Дата исполнения</t>
  </si>
  <si>
    <t>Кол-во квартир</t>
  </si>
  <si>
    <t>Расход по уборке территории</t>
  </si>
  <si>
    <t>2435,2 м2</t>
  </si>
  <si>
    <t>01.2014-12.2014</t>
  </si>
  <si>
    <t>КГМ</t>
  </si>
  <si>
    <t>Сверхплановый объём в выходные дни</t>
  </si>
  <si>
    <t>Гидравлические испытания</t>
  </si>
  <si>
    <t>10012 м3</t>
  </si>
  <si>
    <t>Пуск ЦО</t>
  </si>
  <si>
    <t>Благоустройство</t>
  </si>
  <si>
    <t>Очистка кровли от снега и наледи</t>
  </si>
  <si>
    <t>903,9 м2</t>
  </si>
  <si>
    <t xml:space="preserve">Непредвид,профосмотры </t>
  </si>
  <si>
    <t>Общеэксплуатационные расходы</t>
  </si>
  <si>
    <t>Всего</t>
  </si>
  <si>
    <t>НДС 18%</t>
  </si>
  <si>
    <t>Всего с НДС</t>
  </si>
  <si>
    <t>ул. Победы 39</t>
  </si>
  <si>
    <t>Стоимость работ(факт)</t>
  </si>
  <si>
    <t>Сроки осуществление плановых работ</t>
  </si>
  <si>
    <t>Стоимость работ план</t>
  </si>
  <si>
    <t>Разница м/у планом и фактом</t>
  </si>
  <si>
    <t>Примечание</t>
  </si>
  <si>
    <t>ежемесячно</t>
  </si>
  <si>
    <t>снятие объемов при ежемесячной проверке</t>
  </si>
  <si>
    <t>вывезенно меньше мусора,  чем запланированно</t>
  </si>
  <si>
    <t>Установка водомеров</t>
  </si>
  <si>
    <t>апрель</t>
  </si>
  <si>
    <t>Смена труб ХГВС</t>
  </si>
  <si>
    <t>февраль</t>
  </si>
  <si>
    <t>Ремонт и смена водосточных труб</t>
  </si>
  <si>
    <t>ноябрь</t>
  </si>
  <si>
    <t>май-август</t>
  </si>
  <si>
    <t>сентябрь</t>
  </si>
  <si>
    <t>1,4квартал</t>
  </si>
  <si>
    <t>повышение стоимости калькуляции</t>
  </si>
  <si>
    <t>Фактический расход больше запланированного</t>
  </si>
  <si>
    <t>НДС</t>
  </si>
  <si>
    <t>Отчет о выполнении годового плана мероприятий за 2014 год.  Постановление Правительства РФ от 23 сентября № 731(раздел 11 пункт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</si>
</sst>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/>
    <xf numFmtId="2" fontId="9" fillId="3" borderId="1" xfId="0" applyNumberFormat="1" applyFont="1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2" fontId="10" fillId="2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6" fillId="3" borderId="1" xfId="0" applyFont="1" applyFill="1" applyBorder="1"/>
    <xf numFmtId="0" fontId="1" fillId="3" borderId="1" xfId="0" applyFont="1" applyFill="1" applyBorder="1"/>
    <xf numFmtId="2" fontId="0" fillId="3" borderId="1" xfId="0" applyNumberFormat="1" applyFill="1" applyBorder="1" applyAlignment="1">
      <alignment wrapText="1"/>
    </xf>
    <xf numFmtId="2" fontId="10" fillId="3" borderId="1" xfId="0" applyNumberFormat="1" applyFont="1" applyFill="1" applyBorder="1" applyAlignment="1">
      <alignment wrapText="1"/>
    </xf>
    <xf numFmtId="1" fontId="6" fillId="3" borderId="1" xfId="0" applyNumberFormat="1" applyFont="1" applyFill="1" applyBorder="1" applyAlignment="1">
      <alignment horizontal="left" vertical="center" wrapText="1"/>
    </xf>
    <xf numFmtId="2" fontId="0" fillId="3" borderId="1" xfId="0" applyNumberFormat="1" applyFill="1" applyBorder="1"/>
    <xf numFmtId="0" fontId="0" fillId="3" borderId="1" xfId="0" applyFill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4" workbookViewId="0">
      <selection activeCell="A24" sqref="A24:C26"/>
    </sheetView>
  </sheetViews>
  <sheetFormatPr defaultRowHeight="15" x14ac:dyDescent="0.25"/>
  <cols>
    <col min="1" max="1" width="32.7109375" customWidth="1"/>
    <col min="2" max="2" width="20" customWidth="1"/>
    <col min="3" max="3" width="17.28515625" customWidth="1"/>
    <col min="4" max="4" width="20.140625" customWidth="1"/>
    <col min="5" max="5" width="17.7109375" customWidth="1"/>
    <col min="6" max="6" width="17.85546875" customWidth="1"/>
  </cols>
  <sheetData>
    <row r="1" spans="1:4" x14ac:dyDescent="0.25">
      <c r="A1" s="35" t="s">
        <v>0</v>
      </c>
      <c r="B1" s="35"/>
      <c r="C1" s="35"/>
      <c r="D1" s="35"/>
    </row>
    <row r="2" spans="1:4" x14ac:dyDescent="0.25">
      <c r="A2" s="1"/>
      <c r="B2" s="1"/>
      <c r="C2" s="1"/>
      <c r="D2" s="1"/>
    </row>
    <row r="3" spans="1:4" ht="24" x14ac:dyDescent="0.25">
      <c r="A3" s="2" t="s">
        <v>1</v>
      </c>
      <c r="B3" s="2" t="s">
        <v>2</v>
      </c>
      <c r="C3" s="3" t="s">
        <v>3</v>
      </c>
      <c r="D3" s="3" t="s">
        <v>4</v>
      </c>
    </row>
    <row r="4" spans="1:4" x14ac:dyDescent="0.25">
      <c r="A4" s="4" t="str">
        <f>A27</f>
        <v>ул. Победы 39</v>
      </c>
      <c r="B4" s="4"/>
      <c r="C4" s="4"/>
      <c r="D4" s="4"/>
    </row>
    <row r="5" spans="1:4" x14ac:dyDescent="0.25">
      <c r="A5" s="4" t="s">
        <v>5</v>
      </c>
      <c r="B5" s="5">
        <v>48</v>
      </c>
      <c r="C5" s="5"/>
      <c r="D5" s="5"/>
    </row>
    <row r="6" spans="1:4" ht="24.95" customHeight="1" x14ac:dyDescent="0.25">
      <c r="A6" s="6" t="s">
        <v>6</v>
      </c>
      <c r="B6" s="7" t="s">
        <v>7</v>
      </c>
      <c r="C6" s="8">
        <f>D28</f>
        <v>41315.32</v>
      </c>
      <c r="D6" s="9" t="s">
        <v>8</v>
      </c>
    </row>
    <row r="7" spans="1:4" ht="24.95" customHeight="1" x14ac:dyDescent="0.25">
      <c r="A7" s="6" t="s">
        <v>9</v>
      </c>
      <c r="B7" s="10"/>
      <c r="C7" s="11">
        <f>D29</f>
        <v>7684.7</v>
      </c>
      <c r="D7" s="9" t="s">
        <v>8</v>
      </c>
    </row>
    <row r="8" spans="1:4" ht="24.95" customHeight="1" x14ac:dyDescent="0.25">
      <c r="A8" s="12" t="s">
        <v>10</v>
      </c>
      <c r="B8" s="10"/>
      <c r="C8" s="8">
        <f>D30</f>
        <v>1955.86</v>
      </c>
      <c r="D8" s="9" t="s">
        <v>8</v>
      </c>
    </row>
    <row r="9" spans="1:4" ht="24.95" customHeight="1" x14ac:dyDescent="0.25">
      <c r="A9" s="6" t="str">
        <f>A31</f>
        <v>Установка водомеров</v>
      </c>
      <c r="B9" s="10"/>
      <c r="C9" s="11">
        <f>D31</f>
        <v>8211.27</v>
      </c>
      <c r="D9" s="9" t="s">
        <v>8</v>
      </c>
    </row>
    <row r="10" spans="1:4" ht="24.95" customHeight="1" x14ac:dyDescent="0.25">
      <c r="A10" s="6" t="str">
        <f>A33</f>
        <v>Ремонт и смена водосточных труб</v>
      </c>
      <c r="B10" s="10"/>
      <c r="C10" s="11">
        <f>D33</f>
        <v>2741.58</v>
      </c>
      <c r="D10" s="9" t="s">
        <v>8</v>
      </c>
    </row>
    <row r="11" spans="1:4" ht="24.95" customHeight="1" x14ac:dyDescent="0.25">
      <c r="A11" s="6" t="str">
        <f>A32</f>
        <v>Смена труб ХГВС</v>
      </c>
      <c r="B11" s="10"/>
      <c r="C11" s="11">
        <f>D32</f>
        <v>1631.81</v>
      </c>
      <c r="D11" s="9"/>
    </row>
    <row r="12" spans="1:4" ht="24.95" customHeight="1" x14ac:dyDescent="0.25">
      <c r="A12" s="6" t="s">
        <v>11</v>
      </c>
      <c r="B12" s="7" t="s">
        <v>12</v>
      </c>
      <c r="C12" s="11">
        <f>D34</f>
        <v>6309.43</v>
      </c>
      <c r="D12" s="9" t="s">
        <v>8</v>
      </c>
    </row>
    <row r="13" spans="1:4" ht="24.95" customHeight="1" x14ac:dyDescent="0.25">
      <c r="A13" s="6" t="s">
        <v>13</v>
      </c>
      <c r="B13" s="7"/>
      <c r="C13" s="11">
        <f>D35</f>
        <v>347.15</v>
      </c>
      <c r="D13" s="9" t="s">
        <v>8</v>
      </c>
    </row>
    <row r="14" spans="1:4" ht="24.95" customHeight="1" x14ac:dyDescent="0.25">
      <c r="A14" s="6" t="s">
        <v>14</v>
      </c>
      <c r="B14" s="7"/>
      <c r="C14" s="11">
        <f>D39</f>
        <v>1347.76</v>
      </c>
      <c r="D14" s="9" t="s">
        <v>8</v>
      </c>
    </row>
    <row r="15" spans="1:4" ht="24.95" customHeight="1" x14ac:dyDescent="0.25">
      <c r="A15" s="6" t="s">
        <v>15</v>
      </c>
      <c r="B15" s="7" t="s">
        <v>16</v>
      </c>
      <c r="C15" s="11">
        <f>D36</f>
        <v>13431.95</v>
      </c>
      <c r="D15" s="9" t="s">
        <v>8</v>
      </c>
    </row>
    <row r="16" spans="1:4" x14ac:dyDescent="0.25">
      <c r="A16" s="6" t="s">
        <v>17</v>
      </c>
      <c r="B16" s="5"/>
      <c r="C16" s="11">
        <f>D37</f>
        <v>49807.39</v>
      </c>
      <c r="D16" s="9" t="s">
        <v>8</v>
      </c>
    </row>
    <row r="17" spans="1:6" x14ac:dyDescent="0.25">
      <c r="A17" s="6" t="s">
        <v>18</v>
      </c>
      <c r="B17" s="5"/>
      <c r="C17" s="11">
        <f>D38</f>
        <v>28546.61</v>
      </c>
      <c r="D17" s="9" t="s">
        <v>8</v>
      </c>
    </row>
    <row r="18" spans="1:6" x14ac:dyDescent="0.25">
      <c r="A18" s="13" t="s">
        <v>19</v>
      </c>
      <c r="B18" s="14"/>
      <c r="C18" s="15">
        <f>SUM(C6:C17)</f>
        <v>163330.82999999996</v>
      </c>
      <c r="D18" s="14"/>
    </row>
    <row r="19" spans="1:6" x14ac:dyDescent="0.25">
      <c r="A19" s="13" t="s">
        <v>20</v>
      </c>
      <c r="B19" s="14"/>
      <c r="C19" s="15">
        <f>C18*18%</f>
        <v>29399.549399999993</v>
      </c>
      <c r="D19" s="14"/>
    </row>
    <row r="20" spans="1:6" x14ac:dyDescent="0.25">
      <c r="A20" s="13" t="s">
        <v>21</v>
      </c>
      <c r="B20" s="14"/>
      <c r="C20" s="15">
        <f>C18+C19</f>
        <v>192730.37939999995</v>
      </c>
      <c r="D20" s="14"/>
    </row>
    <row r="24" spans="1:6" x14ac:dyDescent="0.25">
      <c r="A24" s="36" t="s">
        <v>43</v>
      </c>
      <c r="B24" s="37"/>
      <c r="C24" s="37"/>
    </row>
    <row r="25" spans="1:6" x14ac:dyDescent="0.25">
      <c r="A25" s="37"/>
      <c r="B25" s="37"/>
      <c r="C25" s="37"/>
    </row>
    <row r="26" spans="1:6" ht="24.95" customHeight="1" x14ac:dyDescent="0.25">
      <c r="A26" s="37"/>
      <c r="B26" s="37"/>
      <c r="C26" s="37"/>
    </row>
    <row r="27" spans="1:6" ht="41.25" customHeight="1" x14ac:dyDescent="0.25">
      <c r="A27" s="16" t="s">
        <v>22</v>
      </c>
      <c r="B27" s="17" t="s">
        <v>23</v>
      </c>
      <c r="C27" s="18" t="s">
        <v>24</v>
      </c>
      <c r="D27" s="19" t="s">
        <v>25</v>
      </c>
      <c r="E27" s="20" t="s">
        <v>26</v>
      </c>
      <c r="F27" s="21" t="s">
        <v>27</v>
      </c>
    </row>
    <row r="28" spans="1:6" ht="24.95" customHeight="1" x14ac:dyDescent="0.25">
      <c r="A28" s="6" t="s">
        <v>6</v>
      </c>
      <c r="B28" s="22">
        <v>38176.400000000001</v>
      </c>
      <c r="C28" s="4" t="s">
        <v>28</v>
      </c>
      <c r="D28" s="23">
        <v>41315.32</v>
      </c>
      <c r="E28" s="24">
        <f t="shared" ref="E28:E38" si="0">B28-D28</f>
        <v>-3138.9199999999983</v>
      </c>
      <c r="F28" s="25" t="s">
        <v>29</v>
      </c>
    </row>
    <row r="29" spans="1:6" ht="24.95" customHeight="1" x14ac:dyDescent="0.25">
      <c r="A29" s="6" t="s">
        <v>9</v>
      </c>
      <c r="B29" s="22">
        <v>6122.93</v>
      </c>
      <c r="C29" s="4" t="s">
        <v>28</v>
      </c>
      <c r="D29" s="23">
        <v>7684.7</v>
      </c>
      <c r="E29" s="24">
        <f t="shared" si="0"/>
        <v>-1561.7699999999995</v>
      </c>
      <c r="F29" s="25" t="s">
        <v>30</v>
      </c>
    </row>
    <row r="30" spans="1:6" ht="24.95" customHeight="1" x14ac:dyDescent="0.25">
      <c r="A30" s="12" t="s">
        <v>10</v>
      </c>
      <c r="B30" s="22">
        <v>1955.86</v>
      </c>
      <c r="C30" s="4"/>
      <c r="D30" s="23">
        <f>B30</f>
        <v>1955.86</v>
      </c>
      <c r="E30" s="24">
        <f t="shared" si="0"/>
        <v>0</v>
      </c>
      <c r="F30" s="25"/>
    </row>
    <row r="31" spans="1:6" ht="24.95" customHeight="1" x14ac:dyDescent="0.25">
      <c r="A31" s="6" t="s">
        <v>31</v>
      </c>
      <c r="B31" s="22">
        <v>8211.27</v>
      </c>
      <c r="C31" s="4" t="s">
        <v>32</v>
      </c>
      <c r="D31" s="23">
        <f>B31</f>
        <v>8211.27</v>
      </c>
      <c r="E31" s="24">
        <f t="shared" si="0"/>
        <v>0</v>
      </c>
      <c r="F31" s="25"/>
    </row>
    <row r="32" spans="1:6" ht="24.95" customHeight="1" x14ac:dyDescent="0.25">
      <c r="A32" s="6" t="s">
        <v>33</v>
      </c>
      <c r="B32" s="22">
        <v>1631.81</v>
      </c>
      <c r="C32" s="4" t="s">
        <v>34</v>
      </c>
      <c r="D32" s="23">
        <f>B32</f>
        <v>1631.81</v>
      </c>
      <c r="E32" s="24">
        <f t="shared" si="0"/>
        <v>0</v>
      </c>
      <c r="F32" s="25"/>
    </row>
    <row r="33" spans="1:6" x14ac:dyDescent="0.25">
      <c r="A33" s="6" t="s">
        <v>35</v>
      </c>
      <c r="B33" s="22">
        <v>2741.58</v>
      </c>
      <c r="C33" s="4" t="s">
        <v>36</v>
      </c>
      <c r="D33" s="23">
        <f>B33</f>
        <v>2741.58</v>
      </c>
      <c r="E33" s="24"/>
      <c r="F33" s="25"/>
    </row>
    <row r="34" spans="1:6" ht="23.25" x14ac:dyDescent="0.25">
      <c r="A34" s="6" t="s">
        <v>11</v>
      </c>
      <c r="B34" s="22">
        <f>5613.68+2087.42</f>
        <v>7701.1</v>
      </c>
      <c r="C34" s="4" t="s">
        <v>37</v>
      </c>
      <c r="D34" s="23">
        <v>6309.43</v>
      </c>
      <c r="E34" s="24">
        <f t="shared" si="0"/>
        <v>1391.67</v>
      </c>
      <c r="F34" s="25" t="s">
        <v>29</v>
      </c>
    </row>
    <row r="35" spans="1:6" x14ac:dyDescent="0.25">
      <c r="A35" s="6" t="s">
        <v>13</v>
      </c>
      <c r="B35" s="22">
        <v>347.15</v>
      </c>
      <c r="C35" s="4" t="s">
        <v>38</v>
      </c>
      <c r="D35" s="23">
        <f>B35</f>
        <v>347.15</v>
      </c>
      <c r="E35" s="24">
        <f t="shared" si="0"/>
        <v>0</v>
      </c>
      <c r="F35" s="25"/>
    </row>
    <row r="36" spans="1:6" ht="34.5" x14ac:dyDescent="0.25">
      <c r="A36" s="6" t="s">
        <v>15</v>
      </c>
      <c r="B36" s="22">
        <v>10109.030000000001</v>
      </c>
      <c r="C36" s="4" t="s">
        <v>39</v>
      </c>
      <c r="D36" s="23">
        <v>13431.95</v>
      </c>
      <c r="E36" s="24">
        <f t="shared" si="0"/>
        <v>-3322.92</v>
      </c>
      <c r="F36" s="26" t="s">
        <v>40</v>
      </c>
    </row>
    <row r="37" spans="1:6" ht="34.5" x14ac:dyDescent="0.25">
      <c r="A37" s="6" t="s">
        <v>17</v>
      </c>
      <c r="B37" s="22">
        <v>37262.230000000003</v>
      </c>
      <c r="C37" s="4" t="s">
        <v>28</v>
      </c>
      <c r="D37" s="23">
        <f>16756.83+33050.56</f>
        <v>49807.39</v>
      </c>
      <c r="E37" s="24">
        <f t="shared" si="0"/>
        <v>-12545.159999999996</v>
      </c>
      <c r="F37" s="27" t="s">
        <v>40</v>
      </c>
    </row>
    <row r="38" spans="1:6" ht="34.5" x14ac:dyDescent="0.25">
      <c r="A38" s="6" t="s">
        <v>18</v>
      </c>
      <c r="B38" s="22">
        <v>57405.16</v>
      </c>
      <c r="C38" s="4" t="s">
        <v>28</v>
      </c>
      <c r="D38" s="23">
        <v>28546.61</v>
      </c>
      <c r="E38" s="24">
        <f t="shared" si="0"/>
        <v>28858.550000000003</v>
      </c>
      <c r="F38" s="27" t="s">
        <v>41</v>
      </c>
    </row>
    <row r="39" spans="1:6" x14ac:dyDescent="0.25">
      <c r="A39" s="6" t="s">
        <v>14</v>
      </c>
      <c r="B39" s="22">
        <v>1347.76</v>
      </c>
      <c r="C39" s="4"/>
      <c r="D39" s="23">
        <f>B39</f>
        <v>1347.76</v>
      </c>
      <c r="E39" s="24"/>
      <c r="F39" s="25"/>
    </row>
    <row r="40" spans="1:6" x14ac:dyDescent="0.25">
      <c r="A40" s="28" t="s">
        <v>19</v>
      </c>
      <c r="B40" s="22">
        <f>SUM(B28:B39)</f>
        <v>173012.28000000003</v>
      </c>
      <c r="C40" s="29"/>
      <c r="D40" s="30">
        <f>SUM(D28:D39)</f>
        <v>163330.83000000002</v>
      </c>
      <c r="E40" s="30"/>
      <c r="F40" s="31"/>
    </row>
    <row r="41" spans="1:6" x14ac:dyDescent="0.25">
      <c r="A41" s="28" t="s">
        <v>42</v>
      </c>
      <c r="B41" s="22">
        <f>B40*0.18</f>
        <v>31142.210400000004</v>
      </c>
      <c r="C41" s="29"/>
      <c r="D41" s="30">
        <f>D40*0.18</f>
        <v>29399.549400000004</v>
      </c>
      <c r="E41" s="30"/>
      <c r="F41" s="31"/>
    </row>
    <row r="42" spans="1:6" x14ac:dyDescent="0.25">
      <c r="A42" s="32" t="s">
        <v>21</v>
      </c>
      <c r="B42" s="33">
        <f>B40+B41</f>
        <v>204154.49040000004</v>
      </c>
      <c r="C42" s="34"/>
      <c r="D42" s="30">
        <f>D40+D41</f>
        <v>192730.37940000003</v>
      </c>
      <c r="E42" s="30"/>
      <c r="F42" s="30"/>
    </row>
  </sheetData>
  <mergeCells count="2">
    <mergeCell ref="A1:D1"/>
    <mergeCell ref="A24:C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КЛАД</cp:lastModifiedBy>
  <dcterms:created xsi:type="dcterms:W3CDTF">2002-01-11T18:51:47Z</dcterms:created>
  <dcterms:modified xsi:type="dcterms:W3CDTF">2015-12-11T07:47:19Z</dcterms:modified>
</cp:coreProperties>
</file>